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890"/>
  </bookViews>
  <sheets>
    <sheet name="Table" sheetId="1" r:id="rId1"/>
    <sheet name="Footnotes" sheetId="2" r:id="rId2"/>
  </sheets>
  <definedNames>
    <definedName name="_xlnm.Print_Area" localSheetId="0">Table!$A$1:$Z$189</definedName>
    <definedName name="_xlnm.Print_Titles" localSheetId="0">Table!$3:$7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0" i="2"/>
  <c r="C13" i="2"/>
  <c r="C11" i="2"/>
  <c r="C10" i="2"/>
  <c r="C9" i="2"/>
  <c r="B128" i="1"/>
  <c r="I118" i="1"/>
  <c r="C118" i="1"/>
  <c r="H118" i="1"/>
  <c r="G118" i="1"/>
  <c r="C101" i="1"/>
  <c r="J71" i="1"/>
  <c r="I71" i="1"/>
  <c r="G71" i="1"/>
  <c r="H47" i="1"/>
  <c r="G47" i="1"/>
  <c r="B46" i="1"/>
  <c r="H39" i="1"/>
  <c r="G39" i="1"/>
  <c r="V10" i="1"/>
  <c r="W10" i="1"/>
  <c r="X10" i="1"/>
  <c r="Y10" i="1"/>
  <c r="Z10" i="1" l="1"/>
  <c r="V62" i="1"/>
  <c r="W62" i="1"/>
  <c r="X62" i="1"/>
  <c r="Y62" i="1"/>
  <c r="Z62" i="1" l="1"/>
  <c r="X58" i="1"/>
  <c r="Y58" i="1"/>
  <c r="W58" i="1"/>
  <c r="V58" i="1"/>
  <c r="Y18" i="1"/>
  <c r="X18" i="1"/>
  <c r="W18" i="1"/>
  <c r="V18" i="1"/>
  <c r="W40" i="1" l="1"/>
  <c r="G14" i="2" l="1"/>
  <c r="E14" i="2"/>
  <c r="C94" i="1"/>
  <c r="D94" i="1"/>
  <c r="E94" i="1"/>
  <c r="G94" i="1"/>
  <c r="H94" i="1"/>
  <c r="I94" i="1"/>
  <c r="J94" i="1"/>
  <c r="L94" i="1"/>
  <c r="M94" i="1"/>
  <c r="N94" i="1"/>
  <c r="O94" i="1"/>
  <c r="Q94" i="1"/>
  <c r="R94" i="1"/>
  <c r="S94" i="1"/>
  <c r="T94" i="1"/>
  <c r="B94" i="1"/>
  <c r="C147" i="1"/>
  <c r="D147" i="1"/>
  <c r="E147" i="1"/>
  <c r="G147" i="1"/>
  <c r="H147" i="1"/>
  <c r="I147" i="1"/>
  <c r="J147" i="1"/>
  <c r="L147" i="1"/>
  <c r="M147" i="1"/>
  <c r="N147" i="1"/>
  <c r="O147" i="1"/>
  <c r="Q147" i="1"/>
  <c r="R147" i="1"/>
  <c r="S147" i="1"/>
  <c r="T147" i="1"/>
  <c r="B147" i="1"/>
  <c r="C187" i="1"/>
  <c r="D187" i="1"/>
  <c r="E187" i="1"/>
  <c r="G187" i="1"/>
  <c r="H187" i="1"/>
  <c r="I187" i="1"/>
  <c r="J187" i="1"/>
  <c r="L187" i="1"/>
  <c r="M187" i="1"/>
  <c r="N187" i="1"/>
  <c r="O187" i="1"/>
  <c r="Q187" i="1"/>
  <c r="R187" i="1"/>
  <c r="S187" i="1"/>
  <c r="T187" i="1"/>
  <c r="B187" i="1"/>
  <c r="C175" i="1"/>
  <c r="D175" i="1"/>
  <c r="E175" i="1"/>
  <c r="G175" i="1"/>
  <c r="H175" i="1"/>
  <c r="I175" i="1"/>
  <c r="J175" i="1"/>
  <c r="L175" i="1"/>
  <c r="M175" i="1"/>
  <c r="N175" i="1"/>
  <c r="O175" i="1"/>
  <c r="Q175" i="1"/>
  <c r="R175" i="1"/>
  <c r="S175" i="1"/>
  <c r="T175" i="1"/>
  <c r="B175" i="1"/>
  <c r="C139" i="1"/>
  <c r="D139" i="1"/>
  <c r="E139" i="1"/>
  <c r="G139" i="1"/>
  <c r="H139" i="1"/>
  <c r="I139" i="1"/>
  <c r="J139" i="1"/>
  <c r="L139" i="1"/>
  <c r="M139" i="1"/>
  <c r="N139" i="1"/>
  <c r="O139" i="1"/>
  <c r="Q139" i="1"/>
  <c r="R139" i="1"/>
  <c r="S139" i="1"/>
  <c r="T139" i="1"/>
  <c r="B139" i="1"/>
  <c r="C135" i="1"/>
  <c r="D135" i="1"/>
  <c r="E135" i="1"/>
  <c r="G135" i="1"/>
  <c r="H135" i="1"/>
  <c r="I135" i="1"/>
  <c r="J135" i="1"/>
  <c r="L135" i="1"/>
  <c r="M135" i="1"/>
  <c r="N135" i="1"/>
  <c r="O135" i="1"/>
  <c r="Q135" i="1"/>
  <c r="R135" i="1"/>
  <c r="S135" i="1"/>
  <c r="T135" i="1"/>
  <c r="B135" i="1"/>
  <c r="C164" i="1"/>
  <c r="D164" i="1"/>
  <c r="E164" i="1"/>
  <c r="G164" i="1"/>
  <c r="H164" i="1"/>
  <c r="I164" i="1"/>
  <c r="J164" i="1"/>
  <c r="L164" i="1"/>
  <c r="M164" i="1"/>
  <c r="N164" i="1"/>
  <c r="O164" i="1"/>
  <c r="Q164" i="1"/>
  <c r="R164" i="1"/>
  <c r="S164" i="1"/>
  <c r="T164" i="1"/>
  <c r="B164" i="1"/>
  <c r="I130" i="1"/>
  <c r="H130" i="1"/>
  <c r="G130" i="1"/>
  <c r="C130" i="1"/>
  <c r="D130" i="1"/>
  <c r="E130" i="1"/>
  <c r="J130" i="1"/>
  <c r="L130" i="1"/>
  <c r="M130" i="1"/>
  <c r="N130" i="1"/>
  <c r="O130" i="1"/>
  <c r="Q130" i="1"/>
  <c r="R130" i="1"/>
  <c r="S130" i="1"/>
  <c r="T130" i="1"/>
  <c r="B130" i="1"/>
  <c r="C157" i="1"/>
  <c r="D157" i="1"/>
  <c r="E157" i="1"/>
  <c r="G157" i="1"/>
  <c r="H157" i="1"/>
  <c r="I157" i="1"/>
  <c r="J157" i="1"/>
  <c r="L157" i="1"/>
  <c r="M157" i="1"/>
  <c r="N157" i="1"/>
  <c r="O157" i="1"/>
  <c r="Q157" i="1"/>
  <c r="R157" i="1"/>
  <c r="S157" i="1"/>
  <c r="T157" i="1"/>
  <c r="B157" i="1"/>
  <c r="C153" i="1"/>
  <c r="D153" i="1"/>
  <c r="E153" i="1"/>
  <c r="G153" i="1"/>
  <c r="H153" i="1"/>
  <c r="I153" i="1"/>
  <c r="J153" i="1"/>
  <c r="L153" i="1"/>
  <c r="M153" i="1"/>
  <c r="N153" i="1"/>
  <c r="O153" i="1"/>
  <c r="Q153" i="1"/>
  <c r="R153" i="1"/>
  <c r="S153" i="1"/>
  <c r="T153" i="1"/>
  <c r="B153" i="1"/>
  <c r="D102" i="1"/>
  <c r="E102" i="1"/>
  <c r="G102" i="1"/>
  <c r="H102" i="1"/>
  <c r="I102" i="1"/>
  <c r="J102" i="1"/>
  <c r="L102" i="1"/>
  <c r="M102" i="1"/>
  <c r="N102" i="1"/>
  <c r="O102" i="1"/>
  <c r="Q102" i="1"/>
  <c r="R102" i="1"/>
  <c r="S102" i="1"/>
  <c r="T102" i="1"/>
  <c r="B102" i="1"/>
  <c r="C102" i="1"/>
  <c r="D85" i="1"/>
  <c r="G85" i="1"/>
  <c r="H85" i="1"/>
  <c r="I85" i="1"/>
  <c r="J85" i="1"/>
  <c r="L85" i="1"/>
  <c r="M85" i="1"/>
  <c r="N85" i="1"/>
  <c r="O85" i="1"/>
  <c r="Q85" i="1"/>
  <c r="R85" i="1"/>
  <c r="S85" i="1"/>
  <c r="T85" i="1"/>
  <c r="B85" i="1"/>
  <c r="W84" i="1"/>
  <c r="Y83" i="1"/>
  <c r="V83" i="1"/>
  <c r="W83" i="1"/>
  <c r="X83" i="1"/>
  <c r="V84" i="1"/>
  <c r="X84" i="1"/>
  <c r="Y84" i="1"/>
  <c r="C78" i="1"/>
  <c r="D78" i="1"/>
  <c r="E78" i="1"/>
  <c r="H78" i="1"/>
  <c r="L78" i="1"/>
  <c r="M78" i="1"/>
  <c r="N78" i="1"/>
  <c r="O78" i="1"/>
  <c r="Q78" i="1"/>
  <c r="R78" i="1"/>
  <c r="S78" i="1"/>
  <c r="T78" i="1"/>
  <c r="B78" i="1"/>
  <c r="I78" i="1"/>
  <c r="J78" i="1"/>
  <c r="G78" i="1"/>
  <c r="V65" i="1"/>
  <c r="W65" i="1"/>
  <c r="X65" i="1"/>
  <c r="Y65" i="1"/>
  <c r="V66" i="1"/>
  <c r="W66" i="1"/>
  <c r="X66" i="1"/>
  <c r="Y66" i="1"/>
  <c r="V75" i="1"/>
  <c r="W75" i="1"/>
  <c r="X75" i="1"/>
  <c r="Y75" i="1"/>
  <c r="V76" i="1"/>
  <c r="W76" i="1"/>
  <c r="X76" i="1"/>
  <c r="Y76" i="1"/>
  <c r="C113" i="1"/>
  <c r="D113" i="1"/>
  <c r="E113" i="1"/>
  <c r="G113" i="1"/>
  <c r="H113" i="1"/>
  <c r="I113" i="1"/>
  <c r="J113" i="1"/>
  <c r="L113" i="1"/>
  <c r="M113" i="1"/>
  <c r="N113" i="1"/>
  <c r="O113" i="1"/>
  <c r="Q113" i="1"/>
  <c r="R113" i="1"/>
  <c r="S113" i="1"/>
  <c r="T113" i="1"/>
  <c r="B113" i="1"/>
  <c r="D59" i="1"/>
  <c r="E59" i="1"/>
  <c r="G59" i="1"/>
  <c r="H59" i="1"/>
  <c r="I59" i="1"/>
  <c r="J59" i="1"/>
  <c r="L59" i="1"/>
  <c r="M59" i="1"/>
  <c r="N59" i="1"/>
  <c r="O59" i="1"/>
  <c r="Q59" i="1"/>
  <c r="R59" i="1"/>
  <c r="S59" i="1"/>
  <c r="T59" i="1"/>
  <c r="B59" i="1"/>
  <c r="C59" i="1"/>
  <c r="C52" i="1"/>
  <c r="D52" i="1"/>
  <c r="E52" i="1"/>
  <c r="G52" i="1"/>
  <c r="H52" i="1"/>
  <c r="I52" i="1"/>
  <c r="J52" i="1"/>
  <c r="L52" i="1"/>
  <c r="M52" i="1"/>
  <c r="N52" i="1"/>
  <c r="O52" i="1"/>
  <c r="Q52" i="1"/>
  <c r="R52" i="1"/>
  <c r="S52" i="1"/>
  <c r="T52" i="1"/>
  <c r="B52" i="1"/>
  <c r="T31" i="1"/>
  <c r="C31" i="1"/>
  <c r="D31" i="1"/>
  <c r="E31" i="1"/>
  <c r="G31" i="1"/>
  <c r="H31" i="1"/>
  <c r="I31" i="1"/>
  <c r="J31" i="1"/>
  <c r="L31" i="1"/>
  <c r="M31" i="1"/>
  <c r="N31" i="1"/>
  <c r="O31" i="1"/>
  <c r="Q31" i="1"/>
  <c r="R31" i="1"/>
  <c r="S31" i="1"/>
  <c r="B31" i="1"/>
  <c r="C27" i="1"/>
  <c r="D27" i="1"/>
  <c r="E27" i="1"/>
  <c r="G27" i="1"/>
  <c r="H27" i="1"/>
  <c r="I27" i="1"/>
  <c r="J27" i="1"/>
  <c r="L27" i="1"/>
  <c r="M27" i="1"/>
  <c r="N27" i="1"/>
  <c r="O27" i="1"/>
  <c r="Q27" i="1"/>
  <c r="R27" i="1"/>
  <c r="S27" i="1"/>
  <c r="T27" i="1"/>
  <c r="B27" i="1"/>
  <c r="V187" i="1" l="1"/>
  <c r="L149" i="1"/>
  <c r="T149" i="1"/>
  <c r="B149" i="1"/>
  <c r="J149" i="1"/>
  <c r="Z83" i="1"/>
  <c r="C85" i="1"/>
  <c r="W85" i="1" s="1"/>
  <c r="S149" i="1"/>
  <c r="I149" i="1"/>
  <c r="R149" i="1"/>
  <c r="H149" i="1"/>
  <c r="X85" i="1"/>
  <c r="Q149" i="1"/>
  <c r="G149" i="1"/>
  <c r="Z75" i="1"/>
  <c r="O149" i="1"/>
  <c r="E149" i="1"/>
  <c r="V59" i="1"/>
  <c r="V85" i="1"/>
  <c r="N149" i="1"/>
  <c r="D149" i="1"/>
  <c r="E85" i="1"/>
  <c r="Y85" i="1" s="1"/>
  <c r="M149" i="1"/>
  <c r="C149" i="1"/>
  <c r="C14" i="2"/>
  <c r="D14" i="2"/>
  <c r="Z84" i="1"/>
  <c r="Z65" i="1"/>
  <c r="Z66" i="1"/>
  <c r="Z76" i="1"/>
  <c r="Z85" i="1" l="1"/>
  <c r="C19" i="1"/>
  <c r="C189" i="1" s="1"/>
  <c r="D19" i="1"/>
  <c r="D189" i="1" s="1"/>
  <c r="E19" i="1"/>
  <c r="E189" i="1" s="1"/>
  <c r="G19" i="1"/>
  <c r="G189" i="1" s="1"/>
  <c r="H19" i="1"/>
  <c r="H189" i="1" s="1"/>
  <c r="I19" i="1"/>
  <c r="I189" i="1" s="1"/>
  <c r="J19" i="1"/>
  <c r="J189" i="1" s="1"/>
  <c r="L19" i="1"/>
  <c r="L189" i="1" s="1"/>
  <c r="M19" i="1"/>
  <c r="M189" i="1" s="1"/>
  <c r="N19" i="1"/>
  <c r="N189" i="1" s="1"/>
  <c r="O19" i="1"/>
  <c r="O189" i="1" s="1"/>
  <c r="Q19" i="1"/>
  <c r="Q189" i="1" s="1"/>
  <c r="R19" i="1"/>
  <c r="R189" i="1" s="1"/>
  <c r="S19" i="1"/>
  <c r="S189" i="1" s="1"/>
  <c r="T19" i="1"/>
  <c r="T189" i="1" s="1"/>
  <c r="V15" i="1"/>
  <c r="V35" i="1"/>
  <c r="W35" i="1"/>
  <c r="X35" i="1"/>
  <c r="Y35" i="1"/>
  <c r="V36" i="1"/>
  <c r="W36" i="1"/>
  <c r="X36" i="1"/>
  <c r="Y36" i="1"/>
  <c r="V37" i="1"/>
  <c r="W37" i="1"/>
  <c r="X37" i="1"/>
  <c r="Y37" i="1"/>
  <c r="V38" i="1"/>
  <c r="W38" i="1"/>
  <c r="X38" i="1"/>
  <c r="Y38" i="1"/>
  <c r="V39" i="1"/>
  <c r="W39" i="1"/>
  <c r="X39" i="1"/>
  <c r="Y39" i="1"/>
  <c r="V40" i="1"/>
  <c r="X40" i="1"/>
  <c r="Y40" i="1"/>
  <c r="V41" i="1"/>
  <c r="W41" i="1"/>
  <c r="X41" i="1"/>
  <c r="Y41" i="1"/>
  <c r="V42" i="1"/>
  <c r="W42" i="1"/>
  <c r="X42" i="1"/>
  <c r="Y42" i="1"/>
  <c r="V43" i="1"/>
  <c r="W43" i="1"/>
  <c r="X43" i="1"/>
  <c r="Y43" i="1"/>
  <c r="V44" i="1"/>
  <c r="W44" i="1"/>
  <c r="X44" i="1"/>
  <c r="Y44" i="1"/>
  <c r="V45" i="1"/>
  <c r="W45" i="1"/>
  <c r="X45" i="1"/>
  <c r="Y45" i="1"/>
  <c r="V46" i="1"/>
  <c r="W46" i="1"/>
  <c r="X46" i="1"/>
  <c r="Y46" i="1"/>
  <c r="V47" i="1"/>
  <c r="W47" i="1"/>
  <c r="X47" i="1"/>
  <c r="Y47" i="1"/>
  <c r="V48" i="1"/>
  <c r="W48" i="1"/>
  <c r="X48" i="1"/>
  <c r="Y48" i="1"/>
  <c r="V49" i="1"/>
  <c r="W49" i="1"/>
  <c r="X49" i="1"/>
  <c r="Y49" i="1"/>
  <c r="V50" i="1"/>
  <c r="W50" i="1"/>
  <c r="X50" i="1"/>
  <c r="Y50" i="1"/>
  <c r="V51" i="1"/>
  <c r="W51" i="1"/>
  <c r="X51" i="1"/>
  <c r="Y51" i="1"/>
  <c r="V52" i="1"/>
  <c r="W52" i="1"/>
  <c r="X52" i="1"/>
  <c r="Y52" i="1"/>
  <c r="V55" i="1"/>
  <c r="W55" i="1"/>
  <c r="X55" i="1"/>
  <c r="Y55" i="1"/>
  <c r="V56" i="1"/>
  <c r="W56" i="1"/>
  <c r="X56" i="1"/>
  <c r="Y56" i="1"/>
  <c r="V57" i="1"/>
  <c r="W57" i="1"/>
  <c r="X57" i="1"/>
  <c r="Y57" i="1"/>
  <c r="W59" i="1"/>
  <c r="X59" i="1"/>
  <c r="Y59" i="1"/>
  <c r="V63" i="1"/>
  <c r="W63" i="1"/>
  <c r="X63" i="1"/>
  <c r="Y63" i="1"/>
  <c r="V64" i="1"/>
  <c r="W64" i="1"/>
  <c r="X64" i="1"/>
  <c r="Y64" i="1"/>
  <c r="V67" i="1"/>
  <c r="W67" i="1"/>
  <c r="X67" i="1"/>
  <c r="Y67" i="1"/>
  <c r="V68" i="1"/>
  <c r="W68" i="1"/>
  <c r="X68" i="1"/>
  <c r="Y68" i="1"/>
  <c r="V69" i="1"/>
  <c r="W69" i="1"/>
  <c r="X69" i="1"/>
  <c r="Y69" i="1"/>
  <c r="V70" i="1"/>
  <c r="W70" i="1"/>
  <c r="X70" i="1"/>
  <c r="Y70" i="1"/>
  <c r="V71" i="1"/>
  <c r="W71" i="1"/>
  <c r="X71" i="1"/>
  <c r="Y71" i="1"/>
  <c r="V72" i="1"/>
  <c r="W72" i="1"/>
  <c r="X72" i="1"/>
  <c r="Y72" i="1"/>
  <c r="V73" i="1"/>
  <c r="W73" i="1"/>
  <c r="X73" i="1"/>
  <c r="Y73" i="1"/>
  <c r="V74" i="1"/>
  <c r="W74" i="1"/>
  <c r="X74" i="1"/>
  <c r="Y74" i="1"/>
  <c r="V77" i="1"/>
  <c r="W77" i="1"/>
  <c r="X77" i="1"/>
  <c r="Y77" i="1"/>
  <c r="V78" i="1"/>
  <c r="W78" i="1"/>
  <c r="X78" i="1"/>
  <c r="Y78" i="1"/>
  <c r="V81" i="1"/>
  <c r="W81" i="1"/>
  <c r="X81" i="1"/>
  <c r="Y81" i="1"/>
  <c r="V82" i="1"/>
  <c r="W82" i="1"/>
  <c r="X82" i="1"/>
  <c r="Y82" i="1"/>
  <c r="V89" i="1"/>
  <c r="W89" i="1"/>
  <c r="X89" i="1"/>
  <c r="Y89" i="1"/>
  <c r="V90" i="1"/>
  <c r="W90" i="1"/>
  <c r="X90" i="1"/>
  <c r="Y90" i="1"/>
  <c r="V91" i="1"/>
  <c r="W91" i="1"/>
  <c r="X91" i="1"/>
  <c r="Y91" i="1"/>
  <c r="V92" i="1"/>
  <c r="W92" i="1"/>
  <c r="X92" i="1"/>
  <c r="Y92" i="1"/>
  <c r="V93" i="1"/>
  <c r="W93" i="1"/>
  <c r="X93" i="1"/>
  <c r="Y93" i="1"/>
  <c r="V94" i="1"/>
  <c r="W94" i="1"/>
  <c r="X94" i="1"/>
  <c r="Y94" i="1"/>
  <c r="V97" i="1"/>
  <c r="W97" i="1"/>
  <c r="X97" i="1"/>
  <c r="Y97" i="1"/>
  <c r="V98" i="1"/>
  <c r="W98" i="1"/>
  <c r="X98" i="1"/>
  <c r="Y98" i="1"/>
  <c r="V99" i="1"/>
  <c r="W99" i="1"/>
  <c r="X99" i="1"/>
  <c r="Y99" i="1"/>
  <c r="V100" i="1"/>
  <c r="W100" i="1"/>
  <c r="X100" i="1"/>
  <c r="Y100" i="1"/>
  <c r="V101" i="1"/>
  <c r="W101" i="1"/>
  <c r="X101" i="1"/>
  <c r="Y101" i="1"/>
  <c r="V102" i="1"/>
  <c r="W102" i="1"/>
  <c r="X102" i="1"/>
  <c r="Y102" i="1"/>
  <c r="V107" i="1"/>
  <c r="W107" i="1"/>
  <c r="X107" i="1"/>
  <c r="Y107" i="1"/>
  <c r="V108" i="1"/>
  <c r="W108" i="1"/>
  <c r="X108" i="1"/>
  <c r="Y108" i="1"/>
  <c r="V109" i="1"/>
  <c r="W109" i="1"/>
  <c r="X109" i="1"/>
  <c r="Y109" i="1"/>
  <c r="V110" i="1"/>
  <c r="W110" i="1"/>
  <c r="X110" i="1"/>
  <c r="Y110" i="1"/>
  <c r="V111" i="1"/>
  <c r="W111" i="1"/>
  <c r="X111" i="1"/>
  <c r="Y111" i="1"/>
  <c r="V112" i="1"/>
  <c r="W112" i="1"/>
  <c r="X112" i="1"/>
  <c r="Y112" i="1"/>
  <c r="V113" i="1"/>
  <c r="W113" i="1"/>
  <c r="X113" i="1"/>
  <c r="Y113" i="1"/>
  <c r="V116" i="1"/>
  <c r="W116" i="1"/>
  <c r="X116" i="1"/>
  <c r="Y116" i="1"/>
  <c r="V117" i="1"/>
  <c r="W117" i="1"/>
  <c r="X117" i="1"/>
  <c r="Y117" i="1"/>
  <c r="V118" i="1"/>
  <c r="W118" i="1"/>
  <c r="X118" i="1"/>
  <c r="Y118" i="1"/>
  <c r="V119" i="1"/>
  <c r="W119" i="1"/>
  <c r="X119" i="1"/>
  <c r="Y119" i="1"/>
  <c r="V120" i="1"/>
  <c r="W120" i="1"/>
  <c r="X120" i="1"/>
  <c r="Y120" i="1"/>
  <c r="V121" i="1"/>
  <c r="W121" i="1"/>
  <c r="X121" i="1"/>
  <c r="Y121" i="1"/>
  <c r="V122" i="1"/>
  <c r="W122" i="1"/>
  <c r="X122" i="1"/>
  <c r="Y122" i="1"/>
  <c r="V123" i="1"/>
  <c r="W123" i="1"/>
  <c r="X123" i="1"/>
  <c r="Y123" i="1"/>
  <c r="V124" i="1"/>
  <c r="W124" i="1"/>
  <c r="X124" i="1"/>
  <c r="Y124" i="1"/>
  <c r="V125" i="1"/>
  <c r="W125" i="1"/>
  <c r="X125" i="1"/>
  <c r="Y125" i="1"/>
  <c r="V126" i="1"/>
  <c r="W126" i="1"/>
  <c r="X126" i="1"/>
  <c r="Y126" i="1"/>
  <c r="V127" i="1"/>
  <c r="W127" i="1"/>
  <c r="X127" i="1"/>
  <c r="Y127" i="1"/>
  <c r="V128" i="1"/>
  <c r="W128" i="1"/>
  <c r="X128" i="1"/>
  <c r="Y128" i="1"/>
  <c r="V129" i="1"/>
  <c r="W129" i="1"/>
  <c r="X129" i="1"/>
  <c r="Y129" i="1"/>
  <c r="V130" i="1"/>
  <c r="W130" i="1"/>
  <c r="X130" i="1"/>
  <c r="Y130" i="1"/>
  <c r="V133" i="1"/>
  <c r="W133" i="1"/>
  <c r="X133" i="1"/>
  <c r="Y133" i="1"/>
  <c r="V134" i="1"/>
  <c r="W134" i="1"/>
  <c r="X134" i="1"/>
  <c r="Y134" i="1"/>
  <c r="V135" i="1"/>
  <c r="W135" i="1"/>
  <c r="X135" i="1"/>
  <c r="Y135" i="1"/>
  <c r="V138" i="1"/>
  <c r="W138" i="1"/>
  <c r="X138" i="1"/>
  <c r="Y138" i="1"/>
  <c r="V139" i="1"/>
  <c r="W139" i="1"/>
  <c r="X139" i="1"/>
  <c r="Y139" i="1"/>
  <c r="V142" i="1"/>
  <c r="W142" i="1"/>
  <c r="X142" i="1"/>
  <c r="Y142" i="1"/>
  <c r="V143" i="1"/>
  <c r="W143" i="1"/>
  <c r="X143" i="1"/>
  <c r="Y143" i="1"/>
  <c r="V144" i="1"/>
  <c r="W144" i="1"/>
  <c r="X144" i="1"/>
  <c r="Y144" i="1"/>
  <c r="V145" i="1"/>
  <c r="W145" i="1"/>
  <c r="X145" i="1"/>
  <c r="Y145" i="1"/>
  <c r="V146" i="1"/>
  <c r="W146" i="1"/>
  <c r="X146" i="1"/>
  <c r="Y146" i="1"/>
  <c r="V147" i="1"/>
  <c r="W147" i="1"/>
  <c r="X147" i="1"/>
  <c r="Y147" i="1"/>
  <c r="V149" i="1"/>
  <c r="W149" i="1"/>
  <c r="X149" i="1"/>
  <c r="Y149" i="1"/>
  <c r="V152" i="1"/>
  <c r="W152" i="1"/>
  <c r="X152" i="1"/>
  <c r="Y152" i="1"/>
  <c r="V153" i="1"/>
  <c r="W153" i="1"/>
  <c r="X153" i="1"/>
  <c r="Y153" i="1"/>
  <c r="V156" i="1"/>
  <c r="W156" i="1"/>
  <c r="X156" i="1"/>
  <c r="Y156" i="1"/>
  <c r="V157" i="1"/>
  <c r="W157" i="1"/>
  <c r="X157" i="1"/>
  <c r="Y157" i="1"/>
  <c r="V160" i="1"/>
  <c r="W160" i="1"/>
  <c r="X160" i="1"/>
  <c r="Y160" i="1"/>
  <c r="V161" i="1"/>
  <c r="W161" i="1"/>
  <c r="X161" i="1"/>
  <c r="Y161" i="1"/>
  <c r="V162" i="1"/>
  <c r="W162" i="1"/>
  <c r="X162" i="1"/>
  <c r="Y162" i="1"/>
  <c r="V163" i="1"/>
  <c r="W163" i="1"/>
  <c r="X163" i="1"/>
  <c r="Y163" i="1"/>
  <c r="V164" i="1"/>
  <c r="W164" i="1"/>
  <c r="X164" i="1"/>
  <c r="Y164" i="1"/>
  <c r="V167" i="1"/>
  <c r="W167" i="1"/>
  <c r="X167" i="1"/>
  <c r="Y167" i="1"/>
  <c r="V168" i="1"/>
  <c r="W168" i="1"/>
  <c r="X168" i="1"/>
  <c r="Y168" i="1"/>
  <c r="V169" i="1"/>
  <c r="W169" i="1"/>
  <c r="X169" i="1"/>
  <c r="Y169" i="1"/>
  <c r="V170" i="1"/>
  <c r="W170" i="1"/>
  <c r="X170" i="1"/>
  <c r="Y170" i="1"/>
  <c r="V171" i="1"/>
  <c r="W171" i="1"/>
  <c r="X171" i="1"/>
  <c r="Y171" i="1"/>
  <c r="V172" i="1"/>
  <c r="W172" i="1"/>
  <c r="X172" i="1"/>
  <c r="Y172" i="1"/>
  <c r="V173" i="1"/>
  <c r="W173" i="1"/>
  <c r="X173" i="1"/>
  <c r="Y173" i="1"/>
  <c r="V174" i="1"/>
  <c r="W174" i="1"/>
  <c r="X174" i="1"/>
  <c r="Y174" i="1"/>
  <c r="V175" i="1"/>
  <c r="W175" i="1"/>
  <c r="X175" i="1"/>
  <c r="Y175" i="1"/>
  <c r="V178" i="1"/>
  <c r="W178" i="1"/>
  <c r="X178" i="1"/>
  <c r="Y178" i="1"/>
  <c r="V179" i="1"/>
  <c r="W179" i="1"/>
  <c r="X179" i="1"/>
  <c r="Y179" i="1"/>
  <c r="V180" i="1"/>
  <c r="W180" i="1"/>
  <c r="X180" i="1"/>
  <c r="Y180" i="1"/>
  <c r="V181" i="1"/>
  <c r="W181" i="1"/>
  <c r="X181" i="1"/>
  <c r="Y181" i="1"/>
  <c r="V182" i="1"/>
  <c r="W182" i="1"/>
  <c r="X182" i="1"/>
  <c r="Y182" i="1"/>
  <c r="V183" i="1"/>
  <c r="W183" i="1"/>
  <c r="X183" i="1"/>
  <c r="Y183" i="1"/>
  <c r="V184" i="1"/>
  <c r="W184" i="1"/>
  <c r="X184" i="1"/>
  <c r="Y184" i="1"/>
  <c r="V185" i="1"/>
  <c r="W185" i="1"/>
  <c r="X185" i="1"/>
  <c r="Y185" i="1"/>
  <c r="V186" i="1"/>
  <c r="W186" i="1"/>
  <c r="X186" i="1"/>
  <c r="Y186" i="1"/>
  <c r="W187" i="1"/>
  <c r="X187" i="1"/>
  <c r="Y187" i="1"/>
  <c r="V11" i="1"/>
  <c r="W11" i="1"/>
  <c r="X11" i="1"/>
  <c r="Y11" i="1"/>
  <c r="V12" i="1"/>
  <c r="W12" i="1"/>
  <c r="X12" i="1"/>
  <c r="Y12" i="1"/>
  <c r="V13" i="1"/>
  <c r="W13" i="1"/>
  <c r="X13" i="1"/>
  <c r="Y13" i="1"/>
  <c r="V14" i="1"/>
  <c r="W14" i="1"/>
  <c r="X14" i="1"/>
  <c r="Y14" i="1"/>
  <c r="W15" i="1"/>
  <c r="X15" i="1"/>
  <c r="Y15" i="1"/>
  <c r="V16" i="1"/>
  <c r="W16" i="1"/>
  <c r="X16" i="1"/>
  <c r="Y16" i="1"/>
  <c r="V17" i="1"/>
  <c r="W17" i="1"/>
  <c r="X17" i="1"/>
  <c r="Y17" i="1"/>
  <c r="V22" i="1"/>
  <c r="W22" i="1"/>
  <c r="X22" i="1"/>
  <c r="Y22" i="1"/>
  <c r="V23" i="1"/>
  <c r="W23" i="1"/>
  <c r="X23" i="1"/>
  <c r="Y23" i="1"/>
  <c r="V24" i="1"/>
  <c r="W24" i="1"/>
  <c r="X24" i="1"/>
  <c r="Y24" i="1"/>
  <c r="V25" i="1"/>
  <c r="W25" i="1"/>
  <c r="X25" i="1"/>
  <c r="Y25" i="1"/>
  <c r="V26" i="1"/>
  <c r="W26" i="1"/>
  <c r="X26" i="1"/>
  <c r="Y26" i="1"/>
  <c r="V27" i="1"/>
  <c r="W27" i="1"/>
  <c r="X27" i="1"/>
  <c r="Y27" i="1"/>
  <c r="V30" i="1"/>
  <c r="W30" i="1"/>
  <c r="X30" i="1"/>
  <c r="Y30" i="1"/>
  <c r="V31" i="1"/>
  <c r="W31" i="1"/>
  <c r="X31" i="1"/>
  <c r="Y31" i="1"/>
  <c r="V34" i="1"/>
  <c r="W34" i="1"/>
  <c r="X34" i="1"/>
  <c r="Y34" i="1"/>
  <c r="Z37" i="1" l="1"/>
  <c r="Z120" i="1"/>
  <c r="Z59" i="1"/>
  <c r="Y189" i="1"/>
  <c r="W189" i="1"/>
  <c r="X189" i="1"/>
  <c r="Z157" i="1"/>
  <c r="Z139" i="1"/>
  <c r="Z77" i="1"/>
  <c r="W19" i="1"/>
  <c r="Z82" i="1"/>
  <c r="Z64" i="1"/>
  <c r="B19" i="1"/>
  <c r="V19" i="1" s="1"/>
  <c r="Z11" i="1"/>
  <c r="Z101" i="1"/>
  <c r="Z187" i="1"/>
  <c r="Z93" i="1"/>
  <c r="Z91" i="1"/>
  <c r="Z90" i="1"/>
  <c r="Z146" i="1"/>
  <c r="Z145" i="1"/>
  <c r="Z144" i="1"/>
  <c r="Z143" i="1"/>
  <c r="Z142" i="1"/>
  <c r="Z147" i="1"/>
  <c r="Z149" i="1"/>
  <c r="Z186" i="1"/>
  <c r="Z180" i="1"/>
  <c r="Z184" i="1"/>
  <c r="Z185" i="1"/>
  <c r="Z183" i="1"/>
  <c r="Z182" i="1"/>
  <c r="Z181" i="1"/>
  <c r="Z179" i="1"/>
  <c r="Z178" i="1"/>
  <c r="Z174" i="1"/>
  <c r="Z175" i="1"/>
  <c r="Z173" i="1"/>
  <c r="Z172" i="1"/>
  <c r="Z171" i="1"/>
  <c r="Z170" i="1"/>
  <c r="Z169" i="1"/>
  <c r="Z168" i="1"/>
  <c r="Z167" i="1"/>
  <c r="Z138" i="1"/>
  <c r="Z135" i="1"/>
  <c r="Z134" i="1"/>
  <c r="Z133" i="1"/>
  <c r="Z164" i="1"/>
  <c r="Z163" i="1"/>
  <c r="Z162" i="1"/>
  <c r="Z161" i="1"/>
  <c r="Z160" i="1"/>
  <c r="Z130" i="1"/>
  <c r="Z121" i="1"/>
  <c r="Z122" i="1"/>
  <c r="Z129" i="1"/>
  <c r="Z128" i="1"/>
  <c r="Z127" i="1"/>
  <c r="Z125" i="1"/>
  <c r="Z124" i="1"/>
  <c r="Z123" i="1"/>
  <c r="Z126" i="1"/>
  <c r="Z117" i="1"/>
  <c r="Z118" i="1"/>
  <c r="Z119" i="1"/>
  <c r="Z116" i="1"/>
  <c r="Z156" i="1"/>
  <c r="Z153" i="1"/>
  <c r="Z152" i="1"/>
  <c r="Z102" i="1"/>
  <c r="Z100" i="1"/>
  <c r="Z98" i="1"/>
  <c r="Z99" i="1"/>
  <c r="Z72" i="1"/>
  <c r="Z69" i="1"/>
  <c r="Z67" i="1"/>
  <c r="Z74" i="1"/>
  <c r="Z70" i="1"/>
  <c r="Z89" i="1"/>
  <c r="Z94" i="1"/>
  <c r="Z78" i="1"/>
  <c r="Z81" i="1"/>
  <c r="Z63" i="1"/>
  <c r="Z68" i="1"/>
  <c r="Z92" i="1"/>
  <c r="Z73" i="1"/>
  <c r="Z71" i="1"/>
  <c r="Z97" i="1"/>
  <c r="Z113" i="1"/>
  <c r="Z112" i="1"/>
  <c r="Z111" i="1"/>
  <c r="Z110" i="1"/>
  <c r="Z109" i="1"/>
  <c r="Z108" i="1"/>
  <c r="Z107" i="1"/>
  <c r="Z58" i="1"/>
  <c r="Z56" i="1"/>
  <c r="Z57" i="1"/>
  <c r="Z55" i="1"/>
  <c r="Z52" i="1"/>
  <c r="Z47" i="1"/>
  <c r="Z50" i="1"/>
  <c r="Z49" i="1"/>
  <c r="Z48" i="1"/>
  <c r="Z46" i="1"/>
  <c r="Z45" i="1"/>
  <c r="Z44" i="1"/>
  <c r="Z43" i="1"/>
  <c r="Z42" i="1"/>
  <c r="Z41" i="1"/>
  <c r="Z40" i="1"/>
  <c r="Z39" i="1"/>
  <c r="Z38" i="1"/>
  <c r="Z36" i="1"/>
  <c r="Z35" i="1"/>
  <c r="Z51" i="1"/>
  <c r="Z34" i="1"/>
  <c r="Z31" i="1"/>
  <c r="Z30" i="1"/>
  <c r="Z27" i="1"/>
  <c r="Z26" i="1"/>
  <c r="Z25" i="1"/>
  <c r="Z24" i="1"/>
  <c r="Y19" i="1"/>
  <c r="X19" i="1"/>
  <c r="Z23" i="1"/>
  <c r="Z22" i="1"/>
  <c r="Z18" i="1"/>
  <c r="Z17" i="1"/>
  <c r="Z16" i="1"/>
  <c r="Z15" i="1"/>
  <c r="Z14" i="1"/>
  <c r="Z13" i="1"/>
  <c r="Z12" i="1"/>
  <c r="B189" i="1" l="1"/>
  <c r="V189" i="1" s="1"/>
  <c r="Z189" i="1" s="1"/>
  <c r="Z19" i="1"/>
</calcChain>
</file>

<file path=xl/sharedStrings.xml><?xml version="1.0" encoding="utf-8"?>
<sst xmlns="http://schemas.openxmlformats.org/spreadsheetml/2006/main" count="232" uniqueCount="180">
  <si>
    <t>University of Manitoba</t>
  </si>
  <si>
    <t>Area of Study</t>
  </si>
  <si>
    <t>Ph.D.</t>
  </si>
  <si>
    <t>Masters</t>
  </si>
  <si>
    <t>Pre-Masters</t>
  </si>
  <si>
    <r>
      <t xml:space="preserve">Occasional </t>
    </r>
    <r>
      <rPr>
        <b/>
        <vertAlign val="superscript"/>
        <sz val="8"/>
        <rFont val="Arial"/>
        <family val="2"/>
      </rPr>
      <t>2</t>
    </r>
  </si>
  <si>
    <t>Total</t>
  </si>
  <si>
    <t>Full-time</t>
  </si>
  <si>
    <t>Part-time</t>
  </si>
  <si>
    <t>Female</t>
  </si>
  <si>
    <t>Male</t>
  </si>
  <si>
    <t>All</t>
  </si>
  <si>
    <t>Agribusiness and Agric. Econ.</t>
  </si>
  <si>
    <t>Animal Science</t>
  </si>
  <si>
    <t>Biosystems Engineering</t>
  </si>
  <si>
    <t>Entomology</t>
  </si>
  <si>
    <t>Food Science</t>
  </si>
  <si>
    <t>Human Nutritional Sciences</t>
  </si>
  <si>
    <t>Plant Science</t>
  </si>
  <si>
    <t>Soil Science</t>
  </si>
  <si>
    <t>Textile Sciences</t>
  </si>
  <si>
    <t>Subtotal</t>
  </si>
  <si>
    <t>Architecture</t>
  </si>
  <si>
    <t>City Planning</t>
  </si>
  <si>
    <t>Design and Planning</t>
  </si>
  <si>
    <t>Interior Design</t>
  </si>
  <si>
    <t>Landscape Architecture</t>
  </si>
  <si>
    <t>Art, School of</t>
  </si>
  <si>
    <t>Fine Arts</t>
  </si>
  <si>
    <r>
      <t xml:space="preserve">Arts </t>
    </r>
    <r>
      <rPr>
        <vertAlign val="superscript"/>
        <sz val="8"/>
        <rFont val="Arial"/>
        <family val="2"/>
      </rPr>
      <t>3</t>
    </r>
  </si>
  <si>
    <t>Anthropology</t>
  </si>
  <si>
    <t>Classics</t>
  </si>
  <si>
    <t>Economics</t>
  </si>
  <si>
    <t>English</t>
  </si>
  <si>
    <t>French</t>
  </si>
  <si>
    <t>German &amp; Slavic Studies</t>
  </si>
  <si>
    <t>History</t>
  </si>
  <si>
    <t>Icelandic Studies</t>
  </si>
  <si>
    <t>Linguistics</t>
  </si>
  <si>
    <t>Native Studies</t>
  </si>
  <si>
    <t>Philosophy</t>
  </si>
  <si>
    <t>Political Studies</t>
  </si>
  <si>
    <t>Psychology</t>
  </si>
  <si>
    <t xml:space="preserve">  School Psychology </t>
  </si>
  <si>
    <t>Public Administration</t>
  </si>
  <si>
    <t>Religion</t>
  </si>
  <si>
    <t>Sociology</t>
  </si>
  <si>
    <r>
      <t xml:space="preserve">Canadian Studies (USB) </t>
    </r>
    <r>
      <rPr>
        <vertAlign val="superscript"/>
        <sz val="8"/>
        <rFont val="Arial"/>
        <family val="2"/>
      </rPr>
      <t>4</t>
    </r>
  </si>
  <si>
    <r>
      <t xml:space="preserve">Finance </t>
    </r>
    <r>
      <rPr>
        <vertAlign val="superscript"/>
        <sz val="8"/>
        <rFont val="Arial"/>
        <family val="2"/>
      </rPr>
      <t>5</t>
    </r>
  </si>
  <si>
    <t>General Management</t>
  </si>
  <si>
    <t>Management</t>
  </si>
  <si>
    <t>Management Interdisciplinary</t>
  </si>
  <si>
    <t>Education</t>
  </si>
  <si>
    <t xml:space="preserve"> Education - Ph.D.</t>
  </si>
  <si>
    <t xml:space="preserve">  Ad Hoc</t>
  </si>
  <si>
    <t xml:space="preserve">  Administration</t>
  </si>
  <si>
    <t xml:space="preserve">  Language and Literacy</t>
  </si>
  <si>
    <t xml:space="preserve">  Adult &amp; Post Secondary Educ.</t>
  </si>
  <si>
    <t xml:space="preserve">  Counselling Psychology</t>
  </si>
  <si>
    <t xml:space="preserve">  Cross-Cultural, Soc., &amp; Phil. Fndns in Educ.</t>
  </si>
  <si>
    <t xml:space="preserve">  Education Administration</t>
  </si>
  <si>
    <t xml:space="preserve">  Inclusive Education</t>
  </si>
  <si>
    <t xml:space="preserve">  Social Foundations of Educ.</t>
  </si>
  <si>
    <t xml:space="preserve"> Curriculum, Teaching &amp; Learning</t>
  </si>
  <si>
    <t xml:space="preserve">  General Curriculum</t>
  </si>
  <si>
    <t xml:space="preserve">  Second Language Education</t>
  </si>
  <si>
    <r>
      <t xml:space="preserve">Education (USB) </t>
    </r>
    <r>
      <rPr>
        <vertAlign val="superscript"/>
        <sz val="8"/>
        <rFont val="Arial"/>
        <family val="2"/>
      </rPr>
      <t>6</t>
    </r>
  </si>
  <si>
    <t>Engineering</t>
  </si>
  <si>
    <r>
      <t xml:space="preserve">Biomedical Engineering </t>
    </r>
    <r>
      <rPr>
        <vertAlign val="superscript"/>
        <sz val="8"/>
        <rFont val="Arial"/>
        <family val="2"/>
      </rPr>
      <t>7</t>
    </r>
  </si>
  <si>
    <t>Civil Engineering</t>
  </si>
  <si>
    <t>Electrical and Computer Eng.</t>
  </si>
  <si>
    <t>Mechanical Engineering</t>
  </si>
  <si>
    <t xml:space="preserve">Environment, Earth, and Resources, </t>
  </si>
  <si>
    <t xml:space="preserve">  Clayton H. Riddell Faculty of</t>
  </si>
  <si>
    <t>Environment and Geography</t>
  </si>
  <si>
    <t>Geography</t>
  </si>
  <si>
    <t>Geological Sciences</t>
  </si>
  <si>
    <t>Natural Resources &amp; Env Mgmt</t>
  </si>
  <si>
    <t>Natural Resources Institute</t>
  </si>
  <si>
    <t>Graduate Studies</t>
  </si>
  <si>
    <r>
      <t xml:space="preserve">Applied Health Sciences </t>
    </r>
    <r>
      <rPr>
        <vertAlign val="superscript"/>
        <sz val="8"/>
        <rFont val="Arial"/>
        <family val="2"/>
      </rPr>
      <t>8</t>
    </r>
  </si>
  <si>
    <r>
      <t xml:space="preserve">Cancer Control </t>
    </r>
    <r>
      <rPr>
        <vertAlign val="superscript"/>
        <sz val="8"/>
        <rFont val="Arial"/>
        <family val="2"/>
      </rPr>
      <t>9</t>
    </r>
  </si>
  <si>
    <t>Disability Studies</t>
  </si>
  <si>
    <r>
      <t xml:space="preserve">Interdisciplinary Program </t>
    </r>
    <r>
      <rPr>
        <vertAlign val="superscript"/>
        <sz val="8"/>
        <rFont val="Arial"/>
        <family val="2"/>
      </rPr>
      <t>10</t>
    </r>
  </si>
  <si>
    <t>Oral &amp; Maxillofacial Surgery</t>
  </si>
  <si>
    <t>Oral Biology</t>
  </si>
  <si>
    <t>Pediatric Dentistry</t>
  </si>
  <si>
    <t>Periodontics</t>
  </si>
  <si>
    <t>Preventive Dental Sciences</t>
  </si>
  <si>
    <t>Biochem. and Medical Genetics</t>
  </si>
  <si>
    <t>Community Health Sciences</t>
  </si>
  <si>
    <t>Family Social Sciences</t>
  </si>
  <si>
    <t>Human Anatomy &amp; Cell Science</t>
  </si>
  <si>
    <t>Immunology</t>
  </si>
  <si>
    <t>Pathology</t>
  </si>
  <si>
    <t>Pharmacology &amp; Therapeutics</t>
  </si>
  <si>
    <t>Physician Assistant Education</t>
  </si>
  <si>
    <t>Physiology &amp; Pathophysiology</t>
  </si>
  <si>
    <t>Surgery</t>
  </si>
  <si>
    <t>Nursing, College of</t>
  </si>
  <si>
    <t xml:space="preserve">Nursing </t>
  </si>
  <si>
    <t>Nurse Practitioner</t>
  </si>
  <si>
    <t>Pharmacy, College of</t>
  </si>
  <si>
    <t>Pharmacy</t>
  </si>
  <si>
    <t>Occupational Therapy - accelerated</t>
  </si>
  <si>
    <t>Occupational Therapy - regular</t>
  </si>
  <si>
    <t>Physical Therapy</t>
  </si>
  <si>
    <t>Faculty Subtotal</t>
  </si>
  <si>
    <t>Kinesiology and Recreation</t>
  </si>
  <si>
    <t>Law</t>
  </si>
  <si>
    <t>Composition</t>
  </si>
  <si>
    <t>Conducting</t>
  </si>
  <si>
    <t>Music</t>
  </si>
  <si>
    <t>Performance</t>
  </si>
  <si>
    <t>Science</t>
  </si>
  <si>
    <t>Biological Sciences</t>
  </si>
  <si>
    <t>Chemistry</t>
  </si>
  <si>
    <t>Computer Science</t>
  </si>
  <si>
    <t>Mathematics</t>
  </si>
  <si>
    <t>Microbiology</t>
  </si>
  <si>
    <t>Physics and Astronomy</t>
  </si>
  <si>
    <t>Statistics</t>
  </si>
  <si>
    <t>Zoology</t>
  </si>
  <si>
    <t>Social Work</t>
  </si>
  <si>
    <t>Direct Practice - Grps/Community</t>
  </si>
  <si>
    <t>Direct Practice - Indvl/Families</t>
  </si>
  <si>
    <t>Leadership, Mgmt &amp; Policy</t>
  </si>
  <si>
    <t>Research - Social Work</t>
  </si>
  <si>
    <t>Social-Clinical Intervention</t>
  </si>
  <si>
    <t>Social Services Admin.</t>
  </si>
  <si>
    <t>Notes:</t>
  </si>
  <si>
    <t>FT</t>
  </si>
  <si>
    <t>PT</t>
  </si>
  <si>
    <t xml:space="preserve">10. Effective 2003, newly admitted students in interdisciplinary graduate programs are reflected in the Faculty of their advisor.  </t>
  </si>
  <si>
    <t>Medicine, Max Rady College of</t>
  </si>
  <si>
    <r>
      <t>Prosthodontics</t>
    </r>
    <r>
      <rPr>
        <vertAlign val="superscript"/>
        <sz val="8"/>
        <rFont val="Arial"/>
        <family val="2"/>
      </rPr>
      <t>12</t>
    </r>
  </si>
  <si>
    <r>
      <t xml:space="preserve">Diploma, Community Health Sciences </t>
    </r>
    <r>
      <rPr>
        <vertAlign val="superscript"/>
        <sz val="8"/>
        <rFont val="Arial"/>
        <family val="2"/>
      </rPr>
      <t>14</t>
    </r>
  </si>
  <si>
    <r>
      <t xml:space="preserve">Medical Microbiology </t>
    </r>
    <r>
      <rPr>
        <vertAlign val="superscript"/>
        <sz val="8"/>
        <rFont val="Arial"/>
        <family val="2"/>
      </rPr>
      <t>15</t>
    </r>
  </si>
  <si>
    <r>
      <t xml:space="preserve">Medical Microbiology &amp; Infectious Diseases </t>
    </r>
    <r>
      <rPr>
        <vertAlign val="superscript"/>
        <sz val="8"/>
        <rFont val="Arial"/>
        <family val="2"/>
      </rPr>
      <t>15</t>
    </r>
  </si>
  <si>
    <t>12. The Master of Science in Prosthodontics is new in Fall Term 2018.</t>
  </si>
  <si>
    <t>13. The Master of Science in Genetic Counselling is new in Fall Term 2017.</t>
  </si>
  <si>
    <t>14. Includes those students taking a Diploma in Population Health.</t>
  </si>
  <si>
    <r>
      <t xml:space="preserve">Peace &amp; Conflict Studies </t>
    </r>
    <r>
      <rPr>
        <vertAlign val="superscript"/>
        <sz val="8"/>
        <rFont val="Arial"/>
        <family val="2"/>
      </rPr>
      <t>3</t>
    </r>
  </si>
  <si>
    <r>
      <t xml:space="preserve">Dentistry, Dr. Gerald Niznick College of </t>
    </r>
    <r>
      <rPr>
        <b/>
        <vertAlign val="superscript"/>
        <sz val="8"/>
        <rFont val="Arial"/>
        <family val="2"/>
      </rPr>
      <t>11</t>
    </r>
  </si>
  <si>
    <t>Medical Rehabilitation</t>
  </si>
  <si>
    <t>Rehabilitation Sciences</t>
  </si>
  <si>
    <t>Fall Term 2018</t>
  </si>
  <si>
    <t>Fall Term 2017</t>
  </si>
  <si>
    <t>11. The College of Dentistry changed its name to the Dr. Gerald Niznick College of Dentistry in 2018.</t>
  </si>
  <si>
    <t xml:space="preserve">Business, Asper School of     </t>
  </si>
  <si>
    <t xml:space="preserve"> Educ Admin, Fndns &amp; Psychology     </t>
  </si>
  <si>
    <t xml:space="preserve">Health Sciences, Rady Faculty of      </t>
  </si>
  <si>
    <t xml:space="preserve">15. In 2017, Medical Microbiology changed its name to Medical Microbiology and Infectious Diseases. Students enrolled prior to 2017 will graduate under the previous program name.       </t>
  </si>
  <si>
    <t>As at November 1 - Fall Term 2018</t>
  </si>
  <si>
    <r>
      <t xml:space="preserve">Genetic Counselling </t>
    </r>
    <r>
      <rPr>
        <vertAlign val="superscript"/>
        <sz val="8"/>
        <rFont val="Arial"/>
        <family val="2"/>
      </rPr>
      <t>13</t>
    </r>
  </si>
  <si>
    <t>1.   Graduate figures include students continuing in a course or thesis over more than one term.</t>
  </si>
  <si>
    <t>2.   Occasional student category includes visiting graduate students.</t>
  </si>
  <si>
    <t>3.   As at November 1 (Fall Term 2018), there were 108 Joint Master's Program students in the programs shared by the University of Manitoba and the</t>
  </si>
  <si>
    <t xml:space="preserve">4.   Includes students in the Canadian Studies program at St. Boniface taking courses at the U of M.   </t>
  </si>
  <si>
    <t xml:space="preserve">6.   Includes students in the Education program at St. Boniface taking courses at the U of M.   </t>
  </si>
  <si>
    <t>7.   Biomedical Engineering previously reported under Graduate Studies. Comparisons to previous years should be made with caution.</t>
  </si>
  <si>
    <t>5.   Reflects enrolment in the Master of Finance program, new in Fall Term 2017.</t>
  </si>
  <si>
    <t>8.   The Ph.D. in Applied Health Sciences is offered jointly by Kinesiology &amp; Recreation Management, Nursing, and Rehabilitation Sciences.  It is reported under Graduate Studies.</t>
  </si>
  <si>
    <t xml:space="preserve">      University of Winnipeg (104 in Fall Term 2017).  Based on workload calculations, the following JMPs have been reported under the University of Manitoba: </t>
  </si>
  <si>
    <t xml:space="preserve">   In the Faculty of Arts</t>
  </si>
  <si>
    <t xml:space="preserve">   History</t>
  </si>
  <si>
    <t xml:space="preserve">   Public Administration</t>
  </si>
  <si>
    <t xml:space="preserve">   Religion</t>
  </si>
  <si>
    <t xml:space="preserve">   In Graduate Studies</t>
  </si>
  <si>
    <t xml:space="preserve">   Peace and Conflict Studies</t>
  </si>
  <si>
    <t xml:space="preserve">   Total</t>
  </si>
  <si>
    <t xml:space="preserve">Agricultural &amp; Food Sciences      </t>
  </si>
  <si>
    <t xml:space="preserve">Kinesiology &amp; Recreation Management      </t>
  </si>
  <si>
    <t xml:space="preserve">9.   The interdisciplinary Ph.D. program in Cancer Control is offered jointly by the College of Nursing and the Department of Community Health Sciences.  It is reported under Graduate Studies.      </t>
  </si>
  <si>
    <r>
      <t xml:space="preserve">GRADUATE ENROLMENT BY PROGRAM </t>
    </r>
    <r>
      <rPr>
        <b/>
        <vertAlign val="superscript"/>
        <sz val="12"/>
        <rFont val="Arial"/>
        <family val="2"/>
      </rPr>
      <t>1</t>
    </r>
  </si>
  <si>
    <t xml:space="preserve">Rehabilitation Sciences, College of      </t>
  </si>
  <si>
    <t xml:space="preserve">Music, Marcel A. Desautels Faculty of      </t>
  </si>
  <si>
    <t>16. Indigenous Practice is a new concentration available to students in the Master of Social Work program, beginning in Fall Term 2017.</t>
  </si>
  <si>
    <t xml:space="preserve">Indigenous Knowledges </t>
  </si>
  <si>
    <r>
      <t xml:space="preserve">Indigenous Practice </t>
    </r>
    <r>
      <rPr>
        <vertAlign val="superscript"/>
        <sz val="8"/>
        <rFont val="Arial"/>
        <family val="2"/>
      </rPr>
      <t>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</si>
</sst>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  <scheme val="minor"/>
    </font>
    <font>
      <sz val="8"/>
      <color theme="9" tint="-0.499984740745262"/>
      <name val="Arial"/>
      <family val="2"/>
    </font>
    <font>
      <sz val="8"/>
      <color theme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2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3" fillId="2" borderId="0" xfId="1" applyFont="1" applyFill="1" applyBorder="1" applyAlignment="1">
      <alignment horizontal="right"/>
    </xf>
    <xf numFmtId="0" fontId="1" fillId="0" borderId="0" xfId="1" applyFont="1" applyFill="1" applyBorder="1"/>
    <xf numFmtId="0" fontId="1" fillId="0" borderId="1" xfId="1" applyFont="1" applyFill="1" applyBorder="1"/>
    <xf numFmtId="0" fontId="1" fillId="0" borderId="1" xfId="1" applyFont="1" applyBorder="1" applyAlignment="1">
      <alignment horizontal="right"/>
    </xf>
    <xf numFmtId="0" fontId="1" fillId="2" borderId="1" xfId="1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1" fillId="2" borderId="0" xfId="1" applyFont="1" applyFill="1" applyBorder="1" applyAlignment="1">
      <alignment horizontal="right"/>
    </xf>
    <xf numFmtId="0" fontId="1" fillId="0" borderId="0" xfId="1" applyNumberFormat="1" applyFont="1" applyBorder="1" applyAlignment="1">
      <alignment vertical="center"/>
    </xf>
    <xf numFmtId="0" fontId="1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0" applyFont="1" applyBorder="1"/>
    <xf numFmtId="0" fontId="1" fillId="0" borderId="0" xfId="1" applyNumberFormat="1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164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164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/>
    </xf>
    <xf numFmtId="0" fontId="6" fillId="0" borderId="0" xfId="0" applyFont="1"/>
    <xf numFmtId="0" fontId="1" fillId="0" borderId="0" xfId="0" applyFont="1" applyFill="1" applyBorder="1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9" fillId="0" borderId="0" xfId="0" applyFont="1" applyBorder="1"/>
    <xf numFmtId="0" fontId="10" fillId="0" borderId="0" xfId="1" applyNumberFormat="1" applyFont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3" fontId="3" fillId="2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1" fillId="0" borderId="0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horizontal="left" vertical="center" indent="1"/>
    </xf>
    <xf numFmtId="0" fontId="1" fillId="0" borderId="0" xfId="1" applyFont="1" applyFill="1" applyBorder="1" applyAlignment="1">
      <alignment horizontal="left" vertical="center" indent="2"/>
    </xf>
    <xf numFmtId="0" fontId="1" fillId="2" borderId="0" xfId="1" applyFont="1" applyFill="1" applyBorder="1" applyAlignment="1"/>
    <xf numFmtId="0" fontId="1" fillId="0" borderId="0" xfId="0" applyFont="1" applyBorder="1" applyAlignment="1"/>
    <xf numFmtId="3" fontId="3" fillId="2" borderId="0" xfId="2" applyNumberFormat="1" applyFont="1" applyFill="1" applyBorder="1" applyAlignment="1">
      <alignment vertical="center"/>
    </xf>
    <xf numFmtId="0" fontId="13" fillId="0" borderId="0" xfId="0" applyFont="1"/>
    <xf numFmtId="3" fontId="11" fillId="0" borderId="0" xfId="0" applyNumberFormat="1" applyFont="1"/>
    <xf numFmtId="0" fontId="11" fillId="0" borderId="0" xfId="0" applyFont="1" applyFill="1"/>
    <xf numFmtId="0" fontId="3" fillId="0" borderId="0" xfId="1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/>
    <xf numFmtId="0" fontId="3" fillId="0" borderId="0" xfId="1" applyFont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I210"/>
  <sheetViews>
    <sheetView tabSelected="1" zoomScaleNormal="100" zoomScaleSheetLayoutView="100" workbookViewId="0">
      <selection activeCell="AE17" sqref="AE17"/>
    </sheetView>
  </sheetViews>
  <sheetFormatPr defaultColWidth="8.81640625" defaultRowHeight="10" x14ac:dyDescent="0.2"/>
  <cols>
    <col min="1" max="1" width="33.26953125" style="16" customWidth="1"/>
    <col min="2" max="5" width="5.26953125" style="1" customWidth="1"/>
    <col min="6" max="6" width="1.7265625" style="1" customWidth="1"/>
    <col min="7" max="7" width="6.26953125" style="1" customWidth="1"/>
    <col min="8" max="10" width="5.26953125" style="1" customWidth="1"/>
    <col min="11" max="11" width="1.7265625" style="1" customWidth="1"/>
    <col min="12" max="15" width="5.26953125" style="1" customWidth="1"/>
    <col min="16" max="16" width="1.7265625" style="1" customWidth="1"/>
    <col min="17" max="20" width="5.26953125" style="1" customWidth="1"/>
    <col min="21" max="21" width="1.7265625" style="1" customWidth="1"/>
    <col min="22" max="22" width="5.26953125" style="1" customWidth="1"/>
    <col min="23" max="23" width="5.26953125" style="50" customWidth="1"/>
    <col min="24" max="26" width="5.26953125" style="1" customWidth="1"/>
    <col min="27" max="16384" width="8.81640625" style="1"/>
  </cols>
  <sheetData>
    <row r="1" spans="1:26" ht="18.75" x14ac:dyDescent="0.25">
      <c r="A1" s="60" t="s">
        <v>174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4.25" x14ac:dyDescent="0.2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25" x14ac:dyDescent="0.2">
      <c r="A3" s="62" t="s">
        <v>153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5" spans="1:26" ht="13" customHeight="1" x14ac:dyDescent="0.2">
      <c r="A5" s="2" t="s">
        <v>1</v>
      </c>
      <c r="B5" s="58" t="s">
        <v>2</v>
      </c>
      <c r="C5" s="58"/>
      <c r="D5" s="58"/>
      <c r="E5" s="58"/>
      <c r="F5" s="3"/>
      <c r="G5" s="58" t="s">
        <v>3</v>
      </c>
      <c r="H5" s="58"/>
      <c r="I5" s="58"/>
      <c r="J5" s="58"/>
      <c r="K5" s="55"/>
      <c r="L5" s="58" t="s">
        <v>4</v>
      </c>
      <c r="M5" s="58"/>
      <c r="N5" s="58"/>
      <c r="O5" s="58"/>
      <c r="P5" s="55"/>
      <c r="Q5" s="58" t="s">
        <v>5</v>
      </c>
      <c r="R5" s="58"/>
      <c r="S5" s="58"/>
      <c r="T5" s="58"/>
      <c r="U5" s="55"/>
      <c r="V5" s="59" t="s">
        <v>6</v>
      </c>
      <c r="W5" s="59"/>
      <c r="X5" s="59"/>
      <c r="Y5" s="59"/>
      <c r="Z5" s="4" t="s">
        <v>6</v>
      </c>
    </row>
    <row r="6" spans="1:26" ht="11.25" x14ac:dyDescent="0.2">
      <c r="A6" s="5"/>
      <c r="B6" s="58" t="s">
        <v>7</v>
      </c>
      <c r="C6" s="58"/>
      <c r="D6" s="58" t="s">
        <v>8</v>
      </c>
      <c r="E6" s="58"/>
      <c r="F6" s="55"/>
      <c r="G6" s="58" t="s">
        <v>7</v>
      </c>
      <c r="H6" s="58"/>
      <c r="I6" s="58" t="s">
        <v>8</v>
      </c>
      <c r="J6" s="58"/>
      <c r="K6" s="55"/>
      <c r="L6" s="58" t="s">
        <v>7</v>
      </c>
      <c r="M6" s="58"/>
      <c r="N6" s="58" t="s">
        <v>8</v>
      </c>
      <c r="O6" s="58"/>
      <c r="P6" s="55"/>
      <c r="Q6" s="58" t="s">
        <v>7</v>
      </c>
      <c r="R6" s="58"/>
      <c r="S6" s="58" t="s">
        <v>8</v>
      </c>
      <c r="T6" s="58"/>
      <c r="U6" s="55"/>
      <c r="V6" s="59" t="s">
        <v>7</v>
      </c>
      <c r="W6" s="59"/>
      <c r="X6" s="59" t="s">
        <v>8</v>
      </c>
      <c r="Y6" s="59"/>
      <c r="Z6" s="4"/>
    </row>
    <row r="7" spans="1:26" ht="11.25" x14ac:dyDescent="0.2">
      <c r="A7" s="6"/>
      <c r="B7" s="7" t="s">
        <v>9</v>
      </c>
      <c r="C7" s="7" t="s">
        <v>10</v>
      </c>
      <c r="D7" s="7" t="s">
        <v>9</v>
      </c>
      <c r="E7" s="7" t="s">
        <v>10</v>
      </c>
      <c r="F7" s="7"/>
      <c r="G7" s="7" t="s">
        <v>9</v>
      </c>
      <c r="H7" s="7" t="s">
        <v>10</v>
      </c>
      <c r="I7" s="7" t="s">
        <v>9</v>
      </c>
      <c r="J7" s="7" t="s">
        <v>10</v>
      </c>
      <c r="K7" s="7"/>
      <c r="L7" s="7" t="s">
        <v>9</v>
      </c>
      <c r="M7" s="7" t="s">
        <v>10</v>
      </c>
      <c r="N7" s="7" t="s">
        <v>9</v>
      </c>
      <c r="O7" s="7" t="s">
        <v>10</v>
      </c>
      <c r="P7" s="7"/>
      <c r="Q7" s="7" t="s">
        <v>9</v>
      </c>
      <c r="R7" s="7" t="s">
        <v>10</v>
      </c>
      <c r="S7" s="7" t="s">
        <v>9</v>
      </c>
      <c r="T7" s="7" t="s">
        <v>10</v>
      </c>
      <c r="U7" s="7"/>
      <c r="V7" s="8" t="s">
        <v>9</v>
      </c>
      <c r="W7" s="8" t="s">
        <v>10</v>
      </c>
      <c r="X7" s="8" t="s">
        <v>9</v>
      </c>
      <c r="Y7" s="8" t="s">
        <v>10</v>
      </c>
      <c r="Z7" s="8" t="s">
        <v>11</v>
      </c>
    </row>
    <row r="8" spans="1:26" ht="10.15" customHeight="1" x14ac:dyDescent="0.2">
      <c r="A8" s="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49"/>
      <c r="X8" s="10"/>
      <c r="Y8" s="10"/>
      <c r="Z8" s="10"/>
    </row>
    <row r="9" spans="1:26" s="17" customFormat="1" ht="10.4" customHeight="1" x14ac:dyDescent="0.25">
      <c r="A9" s="36" t="s">
        <v>171</v>
      </c>
      <c r="V9" s="37"/>
      <c r="W9" s="37"/>
      <c r="X9" s="37"/>
      <c r="Y9" s="37"/>
      <c r="Z9" s="37"/>
    </row>
    <row r="10" spans="1:26" s="17" customFormat="1" ht="10.4" customHeight="1" x14ac:dyDescent="0.25">
      <c r="A10" s="38" t="s">
        <v>12</v>
      </c>
      <c r="B10" s="17">
        <v>0</v>
      </c>
      <c r="C10" s="17">
        <v>0</v>
      </c>
      <c r="D10" s="17">
        <v>0</v>
      </c>
      <c r="E10" s="17">
        <v>0</v>
      </c>
      <c r="G10" s="17">
        <v>13</v>
      </c>
      <c r="H10" s="17">
        <v>19</v>
      </c>
      <c r="I10" s="17">
        <v>0</v>
      </c>
      <c r="J10" s="17">
        <v>0</v>
      </c>
      <c r="L10" s="17">
        <v>0</v>
      </c>
      <c r="M10" s="17">
        <v>1</v>
      </c>
      <c r="N10" s="17">
        <v>0</v>
      </c>
      <c r="O10" s="17">
        <v>0</v>
      </c>
      <c r="Q10" s="17">
        <v>0</v>
      </c>
      <c r="R10" s="17">
        <v>0</v>
      </c>
      <c r="S10" s="17">
        <v>0</v>
      </c>
      <c r="T10" s="17">
        <v>0</v>
      </c>
      <c r="U10" s="11"/>
      <c r="V10" s="12">
        <f t="shared" ref="V10" si="0">B10+G10+L10+Q10</f>
        <v>13</v>
      </c>
      <c r="W10" s="12">
        <f t="shared" ref="W10" si="1">C10+H10+M10+R10</f>
        <v>20</v>
      </c>
      <c r="X10" s="12">
        <f t="shared" ref="X10" si="2">D10+I10+N10+S10</f>
        <v>0</v>
      </c>
      <c r="Y10" s="12">
        <f t="shared" ref="Y10" si="3">E10+J10+O10+T10</f>
        <v>0</v>
      </c>
      <c r="Z10" s="12">
        <f t="shared" ref="Z10" si="4">SUM(V10:Y10)</f>
        <v>33</v>
      </c>
    </row>
    <row r="11" spans="1:26" s="17" customFormat="1" ht="10.4" customHeight="1" x14ac:dyDescent="0.25">
      <c r="A11" s="38" t="s">
        <v>13</v>
      </c>
      <c r="B11" s="11">
        <v>7</v>
      </c>
      <c r="C11" s="11">
        <v>11</v>
      </c>
      <c r="D11" s="11">
        <v>0</v>
      </c>
      <c r="E11" s="11">
        <v>0</v>
      </c>
      <c r="F11" s="11"/>
      <c r="G11" s="11">
        <v>11</v>
      </c>
      <c r="H11" s="11">
        <v>6</v>
      </c>
      <c r="I11" s="11">
        <v>0</v>
      </c>
      <c r="J11" s="11">
        <v>0</v>
      </c>
      <c r="K11" s="11"/>
      <c r="L11" s="11">
        <v>0</v>
      </c>
      <c r="M11" s="11">
        <v>0</v>
      </c>
      <c r="N11" s="11">
        <v>0</v>
      </c>
      <c r="O11" s="11">
        <v>0</v>
      </c>
      <c r="P11" s="11"/>
      <c r="Q11" s="11">
        <v>0</v>
      </c>
      <c r="R11" s="11">
        <v>0</v>
      </c>
      <c r="S11" s="11">
        <v>0</v>
      </c>
      <c r="T11" s="11">
        <v>0</v>
      </c>
      <c r="U11" s="11"/>
      <c r="V11" s="12">
        <f t="shared" ref="V11:V35" si="5">B11+G11+L11+Q11</f>
        <v>18</v>
      </c>
      <c r="W11" s="12">
        <f t="shared" ref="W11:W35" si="6">C11+H11+M11+R11</f>
        <v>17</v>
      </c>
      <c r="X11" s="12">
        <f t="shared" ref="X11:X35" si="7">D11+I11+N11+S11</f>
        <v>0</v>
      </c>
      <c r="Y11" s="12">
        <f t="shared" ref="Y11:Y35" si="8">E11+J11+O11+T11</f>
        <v>0</v>
      </c>
      <c r="Z11" s="12">
        <f t="shared" ref="Z11:Z35" si="9">SUM(V11:Y11)</f>
        <v>35</v>
      </c>
    </row>
    <row r="12" spans="1:26" s="17" customFormat="1" ht="10.4" customHeight="1" x14ac:dyDescent="0.25">
      <c r="A12" s="38" t="s">
        <v>14</v>
      </c>
      <c r="B12" s="11">
        <v>6</v>
      </c>
      <c r="C12" s="11">
        <v>13</v>
      </c>
      <c r="D12" s="11">
        <v>0</v>
      </c>
      <c r="E12" s="11">
        <v>2</v>
      </c>
      <c r="F12" s="11"/>
      <c r="G12" s="11">
        <v>10</v>
      </c>
      <c r="H12" s="11">
        <v>22</v>
      </c>
      <c r="I12" s="11">
        <v>2</v>
      </c>
      <c r="J12" s="11">
        <v>1</v>
      </c>
      <c r="K12" s="11"/>
      <c r="L12" s="11">
        <v>0</v>
      </c>
      <c r="M12" s="11">
        <v>0</v>
      </c>
      <c r="N12" s="11">
        <v>0</v>
      </c>
      <c r="O12" s="11">
        <v>0</v>
      </c>
      <c r="P12" s="11"/>
      <c r="Q12" s="11">
        <v>0</v>
      </c>
      <c r="R12" s="11">
        <v>0</v>
      </c>
      <c r="S12" s="11">
        <v>0</v>
      </c>
      <c r="T12" s="11">
        <v>0</v>
      </c>
      <c r="U12" s="11"/>
      <c r="V12" s="12">
        <f t="shared" si="5"/>
        <v>16</v>
      </c>
      <c r="W12" s="12">
        <f t="shared" si="6"/>
        <v>35</v>
      </c>
      <c r="X12" s="12">
        <f t="shared" si="7"/>
        <v>2</v>
      </c>
      <c r="Y12" s="12">
        <f t="shared" si="8"/>
        <v>3</v>
      </c>
      <c r="Z12" s="12">
        <f t="shared" si="9"/>
        <v>56</v>
      </c>
    </row>
    <row r="13" spans="1:26" s="17" customFormat="1" ht="10.4" customHeight="1" x14ac:dyDescent="0.25">
      <c r="A13" s="38" t="s">
        <v>15</v>
      </c>
      <c r="B13" s="11">
        <v>2</v>
      </c>
      <c r="C13" s="11">
        <v>2</v>
      </c>
      <c r="D13" s="11">
        <v>0</v>
      </c>
      <c r="E13" s="11">
        <v>0</v>
      </c>
      <c r="F13" s="11"/>
      <c r="G13" s="11">
        <v>4</v>
      </c>
      <c r="H13" s="11">
        <v>4</v>
      </c>
      <c r="I13" s="11">
        <v>0</v>
      </c>
      <c r="J13" s="11">
        <v>0</v>
      </c>
      <c r="K13" s="11"/>
      <c r="L13" s="11">
        <v>0</v>
      </c>
      <c r="M13" s="11">
        <v>0</v>
      </c>
      <c r="N13" s="11">
        <v>0</v>
      </c>
      <c r="O13" s="11">
        <v>0</v>
      </c>
      <c r="P13" s="11"/>
      <c r="Q13" s="11">
        <v>0</v>
      </c>
      <c r="R13" s="11">
        <v>0</v>
      </c>
      <c r="S13" s="11">
        <v>0</v>
      </c>
      <c r="T13" s="11">
        <v>0</v>
      </c>
      <c r="U13" s="11"/>
      <c r="V13" s="12">
        <f t="shared" si="5"/>
        <v>6</v>
      </c>
      <c r="W13" s="12">
        <f t="shared" si="6"/>
        <v>6</v>
      </c>
      <c r="X13" s="12">
        <f t="shared" si="7"/>
        <v>0</v>
      </c>
      <c r="Y13" s="12">
        <f t="shared" si="8"/>
        <v>0</v>
      </c>
      <c r="Z13" s="12">
        <f t="shared" si="9"/>
        <v>12</v>
      </c>
    </row>
    <row r="14" spans="1:26" s="17" customFormat="1" ht="10.4" customHeight="1" x14ac:dyDescent="0.25">
      <c r="A14" s="38" t="s">
        <v>16</v>
      </c>
      <c r="B14" s="11">
        <v>7</v>
      </c>
      <c r="C14" s="11">
        <v>3</v>
      </c>
      <c r="D14" s="11">
        <v>0</v>
      </c>
      <c r="E14" s="11">
        <v>0</v>
      </c>
      <c r="F14" s="11"/>
      <c r="G14" s="11">
        <v>6</v>
      </c>
      <c r="H14" s="11">
        <v>4</v>
      </c>
      <c r="I14" s="11">
        <v>0</v>
      </c>
      <c r="J14" s="11">
        <v>0</v>
      </c>
      <c r="K14" s="11"/>
      <c r="L14" s="11">
        <v>0</v>
      </c>
      <c r="M14" s="11">
        <v>0</v>
      </c>
      <c r="N14" s="11">
        <v>0</v>
      </c>
      <c r="O14" s="11">
        <v>0</v>
      </c>
      <c r="P14" s="11"/>
      <c r="Q14" s="11">
        <v>0</v>
      </c>
      <c r="R14" s="11">
        <v>0</v>
      </c>
      <c r="S14" s="11">
        <v>0</v>
      </c>
      <c r="T14" s="11">
        <v>0</v>
      </c>
      <c r="U14" s="11"/>
      <c r="V14" s="12">
        <f t="shared" si="5"/>
        <v>13</v>
      </c>
      <c r="W14" s="12">
        <f t="shared" si="6"/>
        <v>7</v>
      </c>
      <c r="X14" s="12">
        <f t="shared" si="7"/>
        <v>0</v>
      </c>
      <c r="Y14" s="12">
        <f t="shared" si="8"/>
        <v>0</v>
      </c>
      <c r="Z14" s="12">
        <f t="shared" si="9"/>
        <v>20</v>
      </c>
    </row>
    <row r="15" spans="1:26" s="17" customFormat="1" ht="10.4" customHeight="1" x14ac:dyDescent="0.25">
      <c r="A15" s="38" t="s">
        <v>17</v>
      </c>
      <c r="B15" s="11">
        <v>17</v>
      </c>
      <c r="C15" s="11">
        <v>6</v>
      </c>
      <c r="D15" s="11">
        <v>0</v>
      </c>
      <c r="E15" s="11">
        <v>0</v>
      </c>
      <c r="F15" s="11"/>
      <c r="G15" s="11">
        <v>15</v>
      </c>
      <c r="H15" s="11">
        <v>8</v>
      </c>
      <c r="I15" s="11">
        <v>2</v>
      </c>
      <c r="J15" s="11">
        <v>0</v>
      </c>
      <c r="K15" s="11"/>
      <c r="L15" s="11">
        <v>0</v>
      </c>
      <c r="M15" s="11">
        <v>0</v>
      </c>
      <c r="N15" s="11">
        <v>0</v>
      </c>
      <c r="O15" s="11">
        <v>0</v>
      </c>
      <c r="P15" s="11"/>
      <c r="Q15" s="11">
        <v>0</v>
      </c>
      <c r="R15" s="11">
        <v>0</v>
      </c>
      <c r="S15" s="11">
        <v>0</v>
      </c>
      <c r="T15" s="11">
        <v>0</v>
      </c>
      <c r="U15" s="11"/>
      <c r="V15" s="12">
        <f t="shared" si="5"/>
        <v>32</v>
      </c>
      <c r="W15" s="12">
        <f t="shared" si="6"/>
        <v>14</v>
      </c>
      <c r="X15" s="12">
        <f t="shared" si="7"/>
        <v>2</v>
      </c>
      <c r="Y15" s="12">
        <f t="shared" si="8"/>
        <v>0</v>
      </c>
      <c r="Z15" s="12">
        <f t="shared" si="9"/>
        <v>48</v>
      </c>
    </row>
    <row r="16" spans="1:26" s="17" customFormat="1" ht="10.4" customHeight="1" x14ac:dyDescent="0.25">
      <c r="A16" s="38" t="s">
        <v>18</v>
      </c>
      <c r="B16" s="11">
        <v>9</v>
      </c>
      <c r="C16" s="11">
        <v>8</v>
      </c>
      <c r="D16" s="11">
        <v>0</v>
      </c>
      <c r="E16" s="11">
        <v>1</v>
      </c>
      <c r="F16" s="11"/>
      <c r="G16" s="11">
        <v>14</v>
      </c>
      <c r="H16" s="11">
        <v>8</v>
      </c>
      <c r="I16" s="11">
        <v>5</v>
      </c>
      <c r="J16" s="11">
        <v>2</v>
      </c>
      <c r="K16" s="11"/>
      <c r="L16" s="11">
        <v>0</v>
      </c>
      <c r="M16" s="11">
        <v>0</v>
      </c>
      <c r="N16" s="11">
        <v>0</v>
      </c>
      <c r="O16" s="11">
        <v>0</v>
      </c>
      <c r="P16" s="11"/>
      <c r="Q16" s="11">
        <v>0</v>
      </c>
      <c r="R16" s="11">
        <v>0</v>
      </c>
      <c r="S16" s="11">
        <v>1</v>
      </c>
      <c r="T16" s="11">
        <v>1</v>
      </c>
      <c r="U16" s="11"/>
      <c r="V16" s="12">
        <f t="shared" si="5"/>
        <v>23</v>
      </c>
      <c r="W16" s="12">
        <f t="shared" si="6"/>
        <v>16</v>
      </c>
      <c r="X16" s="12">
        <f t="shared" si="7"/>
        <v>6</v>
      </c>
      <c r="Y16" s="12">
        <f t="shared" si="8"/>
        <v>4</v>
      </c>
      <c r="Z16" s="12">
        <f t="shared" si="9"/>
        <v>49</v>
      </c>
    </row>
    <row r="17" spans="1:26" s="17" customFormat="1" ht="10.4" customHeight="1" x14ac:dyDescent="0.25">
      <c r="A17" s="38" t="s">
        <v>19</v>
      </c>
      <c r="B17" s="11">
        <v>4</v>
      </c>
      <c r="C17" s="11">
        <v>8</v>
      </c>
      <c r="D17" s="11">
        <v>0</v>
      </c>
      <c r="E17" s="11">
        <v>0</v>
      </c>
      <c r="F17" s="11"/>
      <c r="G17" s="11">
        <v>9</v>
      </c>
      <c r="H17" s="11">
        <v>5</v>
      </c>
      <c r="I17" s="11">
        <v>0</v>
      </c>
      <c r="J17" s="11">
        <v>1</v>
      </c>
      <c r="K17" s="11"/>
      <c r="L17" s="11">
        <v>0</v>
      </c>
      <c r="M17" s="11">
        <v>0</v>
      </c>
      <c r="N17" s="11">
        <v>0</v>
      </c>
      <c r="O17" s="11">
        <v>0</v>
      </c>
      <c r="P17" s="11"/>
      <c r="Q17" s="11">
        <v>0</v>
      </c>
      <c r="R17" s="11">
        <v>0</v>
      </c>
      <c r="S17" s="11">
        <v>0</v>
      </c>
      <c r="T17" s="11">
        <v>0</v>
      </c>
      <c r="U17" s="11"/>
      <c r="V17" s="12">
        <f t="shared" si="5"/>
        <v>13</v>
      </c>
      <c r="W17" s="12">
        <f t="shared" si="6"/>
        <v>13</v>
      </c>
      <c r="X17" s="12">
        <f t="shared" si="7"/>
        <v>0</v>
      </c>
      <c r="Y17" s="12">
        <f t="shared" si="8"/>
        <v>1</v>
      </c>
      <c r="Z17" s="12">
        <f t="shared" si="9"/>
        <v>27</v>
      </c>
    </row>
    <row r="18" spans="1:26" s="17" customFormat="1" ht="10.4" customHeight="1" x14ac:dyDescent="0.25">
      <c r="A18" s="38" t="s">
        <v>20</v>
      </c>
      <c r="B18" s="33">
        <v>0</v>
      </c>
      <c r="C18" s="11">
        <v>0</v>
      </c>
      <c r="D18" s="11">
        <v>0</v>
      </c>
      <c r="E18" s="11">
        <v>0</v>
      </c>
      <c r="F18" s="11"/>
      <c r="G18" s="11">
        <v>0</v>
      </c>
      <c r="H18" s="11">
        <v>0</v>
      </c>
      <c r="I18" s="11">
        <v>0</v>
      </c>
      <c r="J18" s="11">
        <v>0</v>
      </c>
      <c r="K18" s="11"/>
      <c r="L18" s="11">
        <v>0</v>
      </c>
      <c r="M18" s="11">
        <v>0</v>
      </c>
      <c r="N18" s="11">
        <v>0</v>
      </c>
      <c r="O18" s="11">
        <v>0</v>
      </c>
      <c r="P18" s="11"/>
      <c r="Q18" s="11">
        <v>0</v>
      </c>
      <c r="R18" s="11">
        <v>0</v>
      </c>
      <c r="S18" s="11">
        <v>0</v>
      </c>
      <c r="T18" s="11">
        <v>0</v>
      </c>
      <c r="U18" s="11"/>
      <c r="V18" s="12">
        <f>B18+G18+L18+Q18</f>
        <v>0</v>
      </c>
      <c r="W18" s="12">
        <f>C18+H18+M18+R18</f>
        <v>0</v>
      </c>
      <c r="X18" s="12">
        <f>D18+I18+N18+S18</f>
        <v>0</v>
      </c>
      <c r="Y18" s="12">
        <f>E18+J18+O18+T18</f>
        <v>0</v>
      </c>
      <c r="Z18" s="12">
        <f t="shared" si="9"/>
        <v>0</v>
      </c>
    </row>
    <row r="19" spans="1:26" s="19" customFormat="1" ht="10.4" customHeight="1" x14ac:dyDescent="0.25">
      <c r="A19" s="36" t="s">
        <v>21</v>
      </c>
      <c r="B19" s="13">
        <f>SUM(B10:B18)</f>
        <v>52</v>
      </c>
      <c r="C19" s="13">
        <f>SUM(C10:C18)</f>
        <v>51</v>
      </c>
      <c r="D19" s="13">
        <f>SUM(D10:D18)</f>
        <v>0</v>
      </c>
      <c r="E19" s="13">
        <f>SUM(E10:E18)</f>
        <v>3</v>
      </c>
      <c r="F19" s="13"/>
      <c r="G19" s="13">
        <f>SUM(G10:G18)</f>
        <v>82</v>
      </c>
      <c r="H19" s="13">
        <f>SUM(H10:H18)</f>
        <v>76</v>
      </c>
      <c r="I19" s="13">
        <f>SUM(I10:I18)</f>
        <v>9</v>
      </c>
      <c r="J19" s="13">
        <f>SUM(J10:J18)</f>
        <v>4</v>
      </c>
      <c r="K19" s="13"/>
      <c r="L19" s="13">
        <f>SUM(L10:L18)</f>
        <v>0</v>
      </c>
      <c r="M19" s="13">
        <f>SUM(M10:M18)</f>
        <v>1</v>
      </c>
      <c r="N19" s="13">
        <f>SUM(N10:N18)</f>
        <v>0</v>
      </c>
      <c r="O19" s="13">
        <f>SUM(O10:O18)</f>
        <v>0</v>
      </c>
      <c r="P19" s="13"/>
      <c r="Q19" s="13">
        <f>SUM(Q10:Q18)</f>
        <v>0</v>
      </c>
      <c r="R19" s="13">
        <f>SUM(R10:R18)</f>
        <v>0</v>
      </c>
      <c r="S19" s="13">
        <f>SUM(S10:S18)</f>
        <v>1</v>
      </c>
      <c r="T19" s="13">
        <f>SUM(T10:T18)</f>
        <v>1</v>
      </c>
      <c r="U19" s="13"/>
      <c r="V19" s="34">
        <f t="shared" si="5"/>
        <v>134</v>
      </c>
      <c r="W19" s="34">
        <f t="shared" si="6"/>
        <v>128</v>
      </c>
      <c r="X19" s="34">
        <f t="shared" si="7"/>
        <v>10</v>
      </c>
      <c r="Y19" s="34">
        <f t="shared" si="8"/>
        <v>8</v>
      </c>
      <c r="Z19" s="34">
        <f>SUM(V19:Y19)</f>
        <v>280</v>
      </c>
    </row>
    <row r="20" spans="1:26" s="19" customFormat="1" ht="10.15" customHeight="1" x14ac:dyDescent="0.25">
      <c r="A20" s="3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3"/>
      <c r="Q20" s="11"/>
      <c r="R20" s="11"/>
      <c r="S20" s="11"/>
      <c r="T20" s="11"/>
      <c r="U20" s="13"/>
      <c r="V20" s="12"/>
      <c r="W20" s="12"/>
      <c r="X20" s="12"/>
      <c r="Y20" s="12"/>
      <c r="Z20" s="12"/>
    </row>
    <row r="21" spans="1:26" s="17" customFormat="1" ht="10.4" customHeight="1" x14ac:dyDescent="0.25">
      <c r="A21" s="36" t="s">
        <v>22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</row>
    <row r="22" spans="1:26" s="17" customFormat="1" ht="10.4" customHeight="1" x14ac:dyDescent="0.25">
      <c r="A22" s="38" t="s">
        <v>22</v>
      </c>
      <c r="B22" s="11">
        <v>0</v>
      </c>
      <c r="C22" s="11">
        <v>0</v>
      </c>
      <c r="D22" s="11">
        <v>0</v>
      </c>
      <c r="E22" s="11">
        <v>0</v>
      </c>
      <c r="F22" s="11"/>
      <c r="G22" s="11">
        <v>35</v>
      </c>
      <c r="H22" s="11">
        <v>20</v>
      </c>
      <c r="I22" s="11">
        <v>0</v>
      </c>
      <c r="J22" s="11">
        <v>0</v>
      </c>
      <c r="K22" s="11"/>
      <c r="L22" s="11">
        <v>0</v>
      </c>
      <c r="M22" s="11">
        <v>0</v>
      </c>
      <c r="N22" s="11">
        <v>0</v>
      </c>
      <c r="O22" s="11">
        <v>0</v>
      </c>
      <c r="P22" s="11"/>
      <c r="Q22" s="11">
        <v>0</v>
      </c>
      <c r="R22" s="11">
        <v>0</v>
      </c>
      <c r="S22" s="11">
        <v>0</v>
      </c>
      <c r="T22" s="11">
        <v>0</v>
      </c>
      <c r="U22" s="11"/>
      <c r="V22" s="12">
        <f t="shared" si="5"/>
        <v>35</v>
      </c>
      <c r="W22" s="12">
        <f t="shared" si="6"/>
        <v>20</v>
      </c>
      <c r="X22" s="12">
        <f t="shared" si="7"/>
        <v>0</v>
      </c>
      <c r="Y22" s="12">
        <f t="shared" si="8"/>
        <v>0</v>
      </c>
      <c r="Z22" s="12">
        <f t="shared" si="9"/>
        <v>55</v>
      </c>
    </row>
    <row r="23" spans="1:26" s="17" customFormat="1" ht="10.4" customHeight="1" x14ac:dyDescent="0.25">
      <c r="A23" s="38" t="s">
        <v>23</v>
      </c>
      <c r="B23" s="11">
        <v>0</v>
      </c>
      <c r="C23" s="11">
        <v>0</v>
      </c>
      <c r="D23" s="11">
        <v>0</v>
      </c>
      <c r="E23" s="11">
        <v>0</v>
      </c>
      <c r="F23" s="11"/>
      <c r="G23" s="11">
        <v>20</v>
      </c>
      <c r="H23" s="11">
        <v>22</v>
      </c>
      <c r="I23" s="11">
        <v>0</v>
      </c>
      <c r="J23" s="11">
        <v>2</v>
      </c>
      <c r="K23" s="11"/>
      <c r="L23" s="11">
        <v>0</v>
      </c>
      <c r="M23" s="11">
        <v>0</v>
      </c>
      <c r="N23" s="11">
        <v>0</v>
      </c>
      <c r="O23" s="11">
        <v>0</v>
      </c>
      <c r="P23" s="11"/>
      <c r="Q23" s="11">
        <v>0</v>
      </c>
      <c r="R23" s="11">
        <v>0</v>
      </c>
      <c r="S23" s="11">
        <v>1</v>
      </c>
      <c r="T23" s="11">
        <v>0</v>
      </c>
      <c r="U23" s="11"/>
      <c r="V23" s="12">
        <f t="shared" si="5"/>
        <v>20</v>
      </c>
      <c r="W23" s="12">
        <f t="shared" si="6"/>
        <v>22</v>
      </c>
      <c r="X23" s="12">
        <f t="shared" si="7"/>
        <v>1</v>
      </c>
      <c r="Y23" s="12">
        <f t="shared" si="8"/>
        <v>2</v>
      </c>
      <c r="Z23" s="12">
        <f t="shared" si="9"/>
        <v>45</v>
      </c>
    </row>
    <row r="24" spans="1:26" s="17" customFormat="1" ht="10.4" customHeight="1" x14ac:dyDescent="0.25">
      <c r="A24" s="38" t="s">
        <v>24</v>
      </c>
      <c r="B24" s="11">
        <v>2</v>
      </c>
      <c r="C24" s="11">
        <v>1</v>
      </c>
      <c r="D24" s="11">
        <v>0</v>
      </c>
      <c r="E24" s="11">
        <v>0</v>
      </c>
      <c r="F24" s="11"/>
      <c r="G24" s="11">
        <v>0</v>
      </c>
      <c r="H24" s="11">
        <v>0</v>
      </c>
      <c r="I24" s="11">
        <v>0</v>
      </c>
      <c r="J24" s="11">
        <v>0</v>
      </c>
      <c r="K24" s="11"/>
      <c r="L24" s="11">
        <v>0</v>
      </c>
      <c r="M24" s="11">
        <v>0</v>
      </c>
      <c r="N24" s="11">
        <v>0</v>
      </c>
      <c r="O24" s="11">
        <v>0</v>
      </c>
      <c r="P24" s="11"/>
      <c r="Q24" s="11">
        <v>0</v>
      </c>
      <c r="R24" s="11">
        <v>0</v>
      </c>
      <c r="S24" s="11">
        <v>0</v>
      </c>
      <c r="T24" s="11">
        <v>0</v>
      </c>
      <c r="U24" s="11"/>
      <c r="V24" s="12">
        <f t="shared" si="5"/>
        <v>2</v>
      </c>
      <c r="W24" s="12">
        <f t="shared" si="6"/>
        <v>1</v>
      </c>
      <c r="X24" s="12">
        <f t="shared" si="7"/>
        <v>0</v>
      </c>
      <c r="Y24" s="12">
        <f t="shared" si="8"/>
        <v>0</v>
      </c>
      <c r="Z24" s="12">
        <f t="shared" si="9"/>
        <v>3</v>
      </c>
    </row>
    <row r="25" spans="1:26" s="17" customFormat="1" ht="10.4" customHeight="1" x14ac:dyDescent="0.25">
      <c r="A25" s="38" t="s">
        <v>25</v>
      </c>
      <c r="B25" s="11">
        <v>0</v>
      </c>
      <c r="C25" s="11">
        <v>0</v>
      </c>
      <c r="D25" s="11">
        <v>0</v>
      </c>
      <c r="E25" s="11">
        <v>0</v>
      </c>
      <c r="F25" s="11"/>
      <c r="G25" s="11">
        <v>32</v>
      </c>
      <c r="H25" s="11">
        <v>9</v>
      </c>
      <c r="I25" s="11">
        <v>0</v>
      </c>
      <c r="J25" s="11">
        <v>0</v>
      </c>
      <c r="K25" s="11"/>
      <c r="L25" s="11">
        <v>5</v>
      </c>
      <c r="M25" s="11">
        <v>1</v>
      </c>
      <c r="N25" s="11">
        <v>0</v>
      </c>
      <c r="O25" s="11">
        <v>0</v>
      </c>
      <c r="P25" s="11"/>
      <c r="Q25" s="11">
        <v>0</v>
      </c>
      <c r="R25" s="11">
        <v>0</v>
      </c>
      <c r="S25" s="11">
        <v>0</v>
      </c>
      <c r="T25" s="11">
        <v>0</v>
      </c>
      <c r="U25" s="11"/>
      <c r="V25" s="12">
        <f t="shared" si="5"/>
        <v>37</v>
      </c>
      <c r="W25" s="12">
        <f t="shared" si="6"/>
        <v>10</v>
      </c>
      <c r="X25" s="12">
        <f t="shared" si="7"/>
        <v>0</v>
      </c>
      <c r="Y25" s="12">
        <f t="shared" si="8"/>
        <v>0</v>
      </c>
      <c r="Z25" s="12">
        <f t="shared" si="9"/>
        <v>47</v>
      </c>
    </row>
    <row r="26" spans="1:26" s="17" customFormat="1" ht="10.4" customHeight="1" x14ac:dyDescent="0.25">
      <c r="A26" s="38" t="s">
        <v>26</v>
      </c>
      <c r="B26" s="11">
        <v>0</v>
      </c>
      <c r="C26" s="11">
        <v>0</v>
      </c>
      <c r="D26" s="11">
        <v>0</v>
      </c>
      <c r="E26" s="11">
        <v>0</v>
      </c>
      <c r="F26" s="11"/>
      <c r="G26" s="11">
        <v>28</v>
      </c>
      <c r="H26" s="11">
        <v>20</v>
      </c>
      <c r="I26" s="11">
        <v>0</v>
      </c>
      <c r="J26" s="11">
        <v>0</v>
      </c>
      <c r="K26" s="11"/>
      <c r="L26" s="11">
        <v>0</v>
      </c>
      <c r="M26" s="11">
        <v>0</v>
      </c>
      <c r="N26" s="11">
        <v>0</v>
      </c>
      <c r="O26" s="11">
        <v>0</v>
      </c>
      <c r="P26" s="11"/>
      <c r="Q26" s="11">
        <v>2</v>
      </c>
      <c r="R26" s="11">
        <v>1</v>
      </c>
      <c r="S26" s="11">
        <v>0</v>
      </c>
      <c r="T26" s="11">
        <v>0</v>
      </c>
      <c r="U26" s="11"/>
      <c r="V26" s="12">
        <f t="shared" si="5"/>
        <v>30</v>
      </c>
      <c r="W26" s="12">
        <f t="shared" si="6"/>
        <v>21</v>
      </c>
      <c r="X26" s="12">
        <f t="shared" si="7"/>
        <v>0</v>
      </c>
      <c r="Y26" s="12">
        <f t="shared" si="8"/>
        <v>0</v>
      </c>
      <c r="Z26" s="12">
        <f t="shared" si="9"/>
        <v>51</v>
      </c>
    </row>
    <row r="27" spans="1:26" s="19" customFormat="1" ht="10.4" customHeight="1" x14ac:dyDescent="0.25">
      <c r="A27" s="36" t="s">
        <v>21</v>
      </c>
      <c r="B27" s="13">
        <f>SUM(B22:B26)</f>
        <v>2</v>
      </c>
      <c r="C27" s="13">
        <f t="shared" ref="C27:T27" si="10">SUM(C22:C26)</f>
        <v>1</v>
      </c>
      <c r="D27" s="13">
        <f t="shared" si="10"/>
        <v>0</v>
      </c>
      <c r="E27" s="13">
        <f t="shared" si="10"/>
        <v>0</v>
      </c>
      <c r="F27" s="13"/>
      <c r="G27" s="13">
        <f t="shared" si="10"/>
        <v>115</v>
      </c>
      <c r="H27" s="13">
        <f t="shared" si="10"/>
        <v>71</v>
      </c>
      <c r="I27" s="13">
        <f t="shared" si="10"/>
        <v>0</v>
      </c>
      <c r="J27" s="13">
        <f t="shared" si="10"/>
        <v>2</v>
      </c>
      <c r="K27" s="13"/>
      <c r="L27" s="13">
        <f t="shared" si="10"/>
        <v>5</v>
      </c>
      <c r="M27" s="13">
        <f t="shared" si="10"/>
        <v>1</v>
      </c>
      <c r="N27" s="13">
        <f t="shared" si="10"/>
        <v>0</v>
      </c>
      <c r="O27" s="13">
        <f t="shared" si="10"/>
        <v>0</v>
      </c>
      <c r="P27" s="13"/>
      <c r="Q27" s="13">
        <f t="shared" si="10"/>
        <v>2</v>
      </c>
      <c r="R27" s="13">
        <f t="shared" si="10"/>
        <v>1</v>
      </c>
      <c r="S27" s="13">
        <f t="shared" si="10"/>
        <v>1</v>
      </c>
      <c r="T27" s="13">
        <f t="shared" si="10"/>
        <v>0</v>
      </c>
      <c r="U27" s="13"/>
      <c r="V27" s="34">
        <f t="shared" si="5"/>
        <v>124</v>
      </c>
      <c r="W27" s="34">
        <f t="shared" si="6"/>
        <v>74</v>
      </c>
      <c r="X27" s="34">
        <f t="shared" si="7"/>
        <v>1</v>
      </c>
      <c r="Y27" s="34">
        <f t="shared" si="8"/>
        <v>2</v>
      </c>
      <c r="Z27" s="34">
        <f t="shared" si="9"/>
        <v>201</v>
      </c>
    </row>
    <row r="28" spans="1:26" s="19" customFormat="1" ht="10.15" customHeight="1" x14ac:dyDescent="0.25">
      <c r="A28" s="3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3"/>
      <c r="Q28" s="11"/>
      <c r="R28" s="11"/>
      <c r="S28" s="11"/>
      <c r="T28" s="11"/>
      <c r="U28" s="13"/>
      <c r="V28" s="12"/>
      <c r="W28" s="12"/>
      <c r="X28" s="12"/>
      <c r="Y28" s="12"/>
      <c r="Z28" s="12"/>
    </row>
    <row r="29" spans="1:26" s="19" customFormat="1" ht="10.15" customHeight="1" x14ac:dyDescent="0.25">
      <c r="A29" s="36" t="s">
        <v>27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3"/>
      <c r="Q29" s="11"/>
      <c r="R29" s="11"/>
      <c r="S29" s="11"/>
      <c r="T29" s="11"/>
      <c r="U29" s="13"/>
      <c r="V29" s="12"/>
      <c r="W29" s="12"/>
      <c r="X29" s="12"/>
      <c r="Y29" s="12"/>
      <c r="Z29" s="12"/>
    </row>
    <row r="30" spans="1:26" s="19" customFormat="1" ht="10.15" customHeight="1" x14ac:dyDescent="0.25">
      <c r="A30" s="38" t="s">
        <v>28</v>
      </c>
      <c r="B30" s="11">
        <v>0</v>
      </c>
      <c r="C30" s="11">
        <v>0</v>
      </c>
      <c r="D30" s="11">
        <v>0</v>
      </c>
      <c r="E30" s="11">
        <v>0</v>
      </c>
      <c r="F30" s="11"/>
      <c r="G30" s="11">
        <v>8</v>
      </c>
      <c r="H30" s="11">
        <v>0</v>
      </c>
      <c r="I30" s="11">
        <v>0</v>
      </c>
      <c r="J30" s="11">
        <v>0</v>
      </c>
      <c r="K30" s="11"/>
      <c r="L30" s="11">
        <v>0</v>
      </c>
      <c r="M30" s="11">
        <v>0</v>
      </c>
      <c r="N30" s="11">
        <v>0</v>
      </c>
      <c r="O30" s="11">
        <v>0</v>
      </c>
      <c r="P30" s="13"/>
      <c r="Q30" s="11">
        <v>0</v>
      </c>
      <c r="R30" s="11">
        <v>0</v>
      </c>
      <c r="S30" s="11">
        <v>0</v>
      </c>
      <c r="T30" s="11">
        <v>0</v>
      </c>
      <c r="U30" s="13"/>
      <c r="V30" s="12">
        <f t="shared" si="5"/>
        <v>8</v>
      </c>
      <c r="W30" s="12">
        <f t="shared" si="6"/>
        <v>0</v>
      </c>
      <c r="X30" s="12">
        <f t="shared" si="7"/>
        <v>0</v>
      </c>
      <c r="Y30" s="12">
        <f t="shared" si="8"/>
        <v>0</v>
      </c>
      <c r="Z30" s="12">
        <f t="shared" si="9"/>
        <v>8</v>
      </c>
    </row>
    <row r="31" spans="1:26" s="19" customFormat="1" ht="10.15" customHeight="1" x14ac:dyDescent="0.25">
      <c r="A31" s="36" t="s">
        <v>21</v>
      </c>
      <c r="B31" s="13">
        <f>SUM(B30)</f>
        <v>0</v>
      </c>
      <c r="C31" s="13">
        <f t="shared" ref="C31:S31" si="11">SUM(C30)</f>
        <v>0</v>
      </c>
      <c r="D31" s="13">
        <f t="shared" si="11"/>
        <v>0</v>
      </c>
      <c r="E31" s="13">
        <f t="shared" si="11"/>
        <v>0</v>
      </c>
      <c r="F31" s="13"/>
      <c r="G31" s="13">
        <f t="shared" si="11"/>
        <v>8</v>
      </c>
      <c r="H31" s="13">
        <f t="shared" si="11"/>
        <v>0</v>
      </c>
      <c r="I31" s="13">
        <f t="shared" si="11"/>
        <v>0</v>
      </c>
      <c r="J31" s="13">
        <f t="shared" si="11"/>
        <v>0</v>
      </c>
      <c r="K31" s="13"/>
      <c r="L31" s="13">
        <f t="shared" si="11"/>
        <v>0</v>
      </c>
      <c r="M31" s="13">
        <f t="shared" si="11"/>
        <v>0</v>
      </c>
      <c r="N31" s="13">
        <f t="shared" si="11"/>
        <v>0</v>
      </c>
      <c r="O31" s="13">
        <f t="shared" si="11"/>
        <v>0</v>
      </c>
      <c r="P31" s="13"/>
      <c r="Q31" s="13">
        <f t="shared" si="11"/>
        <v>0</v>
      </c>
      <c r="R31" s="13">
        <f t="shared" si="11"/>
        <v>0</v>
      </c>
      <c r="S31" s="13">
        <f t="shared" si="11"/>
        <v>0</v>
      </c>
      <c r="T31" s="13">
        <f>SUM(T30)</f>
        <v>0</v>
      </c>
      <c r="U31" s="13"/>
      <c r="V31" s="34">
        <f t="shared" si="5"/>
        <v>8</v>
      </c>
      <c r="W31" s="34">
        <f t="shared" si="6"/>
        <v>0</v>
      </c>
      <c r="X31" s="34">
        <f t="shared" si="7"/>
        <v>0</v>
      </c>
      <c r="Y31" s="34">
        <f t="shared" si="8"/>
        <v>0</v>
      </c>
      <c r="Z31" s="34">
        <f t="shared" si="9"/>
        <v>8</v>
      </c>
    </row>
    <row r="32" spans="1:26" s="19" customFormat="1" ht="10.15" customHeight="1" x14ac:dyDescent="0.25">
      <c r="A32" s="3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3"/>
      <c r="Q32" s="11"/>
      <c r="R32" s="11"/>
      <c r="S32" s="11"/>
      <c r="T32" s="11"/>
      <c r="U32" s="13"/>
      <c r="V32" s="12"/>
      <c r="W32" s="12"/>
      <c r="X32" s="12"/>
      <c r="Y32" s="12"/>
      <c r="Z32" s="12"/>
    </row>
    <row r="33" spans="1:34" s="17" customFormat="1" ht="11.5" customHeight="1" x14ac:dyDescent="0.25">
      <c r="A33" s="36" t="s">
        <v>29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2"/>
      <c r="X33" s="12"/>
      <c r="Y33" s="12"/>
      <c r="Z33" s="12"/>
    </row>
    <row r="34" spans="1:34" s="17" customFormat="1" ht="10.4" customHeight="1" x14ac:dyDescent="0.25">
      <c r="A34" s="38" t="s">
        <v>30</v>
      </c>
      <c r="B34" s="11">
        <v>14</v>
      </c>
      <c r="C34" s="11">
        <v>9</v>
      </c>
      <c r="D34" s="11">
        <v>1</v>
      </c>
      <c r="E34" s="11">
        <v>0</v>
      </c>
      <c r="F34" s="11"/>
      <c r="G34" s="11">
        <v>11</v>
      </c>
      <c r="H34" s="11">
        <v>3</v>
      </c>
      <c r="I34" s="11">
        <v>0</v>
      </c>
      <c r="J34" s="11">
        <v>1</v>
      </c>
      <c r="K34" s="11"/>
      <c r="L34" s="11">
        <v>0</v>
      </c>
      <c r="M34" s="11">
        <v>0</v>
      </c>
      <c r="N34" s="11">
        <v>0</v>
      </c>
      <c r="O34" s="11">
        <v>0</v>
      </c>
      <c r="P34" s="11"/>
      <c r="Q34" s="11">
        <v>0</v>
      </c>
      <c r="R34" s="11">
        <v>0</v>
      </c>
      <c r="S34" s="11">
        <v>0</v>
      </c>
      <c r="T34" s="11">
        <v>0</v>
      </c>
      <c r="U34" s="11"/>
      <c r="V34" s="12">
        <f t="shared" si="5"/>
        <v>25</v>
      </c>
      <c r="W34" s="12">
        <f t="shared" si="6"/>
        <v>12</v>
      </c>
      <c r="X34" s="12">
        <f t="shared" si="7"/>
        <v>1</v>
      </c>
      <c r="Y34" s="12">
        <f t="shared" si="8"/>
        <v>1</v>
      </c>
      <c r="Z34" s="12">
        <f t="shared" si="9"/>
        <v>39</v>
      </c>
    </row>
    <row r="35" spans="1:34" s="17" customFormat="1" ht="10.4" customHeight="1" x14ac:dyDescent="0.25">
      <c r="A35" s="38" t="s">
        <v>31</v>
      </c>
      <c r="B35" s="11">
        <v>0</v>
      </c>
      <c r="C35" s="11">
        <v>0</v>
      </c>
      <c r="D35" s="11">
        <v>0</v>
      </c>
      <c r="E35" s="11">
        <v>0</v>
      </c>
      <c r="F35" s="11"/>
      <c r="G35" s="11">
        <v>4</v>
      </c>
      <c r="H35" s="11">
        <v>1</v>
      </c>
      <c r="I35" s="11">
        <v>0</v>
      </c>
      <c r="J35" s="11">
        <v>0</v>
      </c>
      <c r="K35" s="11"/>
      <c r="L35" s="11">
        <v>0</v>
      </c>
      <c r="M35" s="11">
        <v>0</v>
      </c>
      <c r="N35" s="11">
        <v>0</v>
      </c>
      <c r="O35" s="11">
        <v>0</v>
      </c>
      <c r="P35" s="11"/>
      <c r="Q35" s="11">
        <v>0</v>
      </c>
      <c r="R35" s="11">
        <v>0</v>
      </c>
      <c r="S35" s="11">
        <v>0</v>
      </c>
      <c r="T35" s="11">
        <v>0</v>
      </c>
      <c r="U35" s="11"/>
      <c r="V35" s="12">
        <f t="shared" si="5"/>
        <v>4</v>
      </c>
      <c r="W35" s="12">
        <f t="shared" si="6"/>
        <v>1</v>
      </c>
      <c r="X35" s="12">
        <f t="shared" si="7"/>
        <v>0</v>
      </c>
      <c r="Y35" s="12">
        <f t="shared" si="8"/>
        <v>0</v>
      </c>
      <c r="Z35" s="12">
        <f t="shared" si="9"/>
        <v>5</v>
      </c>
    </row>
    <row r="36" spans="1:34" s="17" customFormat="1" ht="10.4" customHeight="1" x14ac:dyDescent="0.25">
      <c r="A36" s="38" t="s">
        <v>32</v>
      </c>
      <c r="B36" s="11">
        <v>4</v>
      </c>
      <c r="C36" s="11">
        <v>9</v>
      </c>
      <c r="D36" s="11">
        <v>0</v>
      </c>
      <c r="E36" s="11">
        <v>0</v>
      </c>
      <c r="F36" s="11"/>
      <c r="G36" s="11">
        <v>11</v>
      </c>
      <c r="H36" s="11">
        <v>11</v>
      </c>
      <c r="I36" s="11">
        <v>0</v>
      </c>
      <c r="J36" s="11">
        <v>1</v>
      </c>
      <c r="K36" s="11"/>
      <c r="L36" s="11">
        <v>0</v>
      </c>
      <c r="M36" s="11">
        <v>0</v>
      </c>
      <c r="N36" s="11">
        <v>0</v>
      </c>
      <c r="O36" s="11">
        <v>0</v>
      </c>
      <c r="P36" s="11"/>
      <c r="Q36" s="11">
        <v>0</v>
      </c>
      <c r="R36" s="11">
        <v>0</v>
      </c>
      <c r="S36" s="11">
        <v>0</v>
      </c>
      <c r="T36" s="11">
        <v>1</v>
      </c>
      <c r="U36" s="11"/>
      <c r="V36" s="12">
        <f t="shared" ref="V36:V99" si="12">B36+G36+L36+Q36</f>
        <v>15</v>
      </c>
      <c r="W36" s="12">
        <f t="shared" ref="W36:W99" si="13">C36+H36+M36+R36</f>
        <v>20</v>
      </c>
      <c r="X36" s="12">
        <f t="shared" ref="X36:X99" si="14">D36+I36+N36+S36</f>
        <v>0</v>
      </c>
      <c r="Y36" s="12">
        <f t="shared" ref="Y36:Y99" si="15">E36+J36+O36+T36</f>
        <v>2</v>
      </c>
      <c r="Z36" s="12">
        <f t="shared" ref="Z36:Z99" si="16">SUM(V36:Y36)</f>
        <v>37</v>
      </c>
    </row>
    <row r="37" spans="1:34" s="17" customFormat="1" ht="10.4" customHeight="1" x14ac:dyDescent="0.25">
      <c r="A37" s="38" t="s">
        <v>33</v>
      </c>
      <c r="B37" s="11">
        <v>15</v>
      </c>
      <c r="C37" s="11">
        <v>6</v>
      </c>
      <c r="D37" s="11">
        <v>1</v>
      </c>
      <c r="E37" s="11">
        <v>0</v>
      </c>
      <c r="F37" s="11"/>
      <c r="G37" s="11">
        <v>7</v>
      </c>
      <c r="H37" s="11">
        <v>5</v>
      </c>
      <c r="I37" s="11">
        <v>0</v>
      </c>
      <c r="J37" s="11">
        <v>0</v>
      </c>
      <c r="K37" s="11"/>
      <c r="L37" s="11">
        <v>2</v>
      </c>
      <c r="M37" s="11">
        <v>1</v>
      </c>
      <c r="N37" s="11">
        <v>1</v>
      </c>
      <c r="O37" s="11">
        <v>0</v>
      </c>
      <c r="P37" s="11"/>
      <c r="Q37" s="11">
        <v>0</v>
      </c>
      <c r="R37" s="11">
        <v>0</v>
      </c>
      <c r="S37" s="11">
        <v>0</v>
      </c>
      <c r="T37" s="11">
        <v>0</v>
      </c>
      <c r="U37" s="11"/>
      <c r="V37" s="12">
        <f t="shared" si="12"/>
        <v>24</v>
      </c>
      <c r="W37" s="12">
        <f t="shared" si="13"/>
        <v>12</v>
      </c>
      <c r="X37" s="12">
        <f t="shared" si="14"/>
        <v>2</v>
      </c>
      <c r="Y37" s="12">
        <f t="shared" si="15"/>
        <v>0</v>
      </c>
      <c r="Z37" s="12">
        <f t="shared" si="16"/>
        <v>38</v>
      </c>
    </row>
    <row r="38" spans="1:34" s="17" customFormat="1" ht="10.4" customHeight="1" x14ac:dyDescent="0.25">
      <c r="A38" s="38" t="s">
        <v>34</v>
      </c>
      <c r="B38" s="11">
        <v>4</v>
      </c>
      <c r="C38" s="11">
        <v>2</v>
      </c>
      <c r="D38" s="11">
        <v>0</v>
      </c>
      <c r="E38" s="11">
        <v>0</v>
      </c>
      <c r="F38" s="11"/>
      <c r="G38" s="11">
        <v>4</v>
      </c>
      <c r="H38" s="11">
        <v>1</v>
      </c>
      <c r="I38" s="11">
        <v>0</v>
      </c>
      <c r="J38" s="11">
        <v>0</v>
      </c>
      <c r="K38" s="11"/>
      <c r="L38" s="11">
        <v>0</v>
      </c>
      <c r="M38" s="11">
        <v>0</v>
      </c>
      <c r="N38" s="11">
        <v>0</v>
      </c>
      <c r="O38" s="11">
        <v>0</v>
      </c>
      <c r="P38" s="11"/>
      <c r="Q38" s="11">
        <v>0</v>
      </c>
      <c r="R38" s="11">
        <v>0</v>
      </c>
      <c r="S38" s="11">
        <v>0</v>
      </c>
      <c r="T38" s="11">
        <v>0</v>
      </c>
      <c r="U38" s="11"/>
      <c r="V38" s="12">
        <f t="shared" si="12"/>
        <v>8</v>
      </c>
      <c r="W38" s="12">
        <f t="shared" si="13"/>
        <v>3</v>
      </c>
      <c r="X38" s="12">
        <f t="shared" si="14"/>
        <v>0</v>
      </c>
      <c r="Y38" s="12">
        <f t="shared" si="15"/>
        <v>0</v>
      </c>
      <c r="Z38" s="12">
        <f t="shared" si="16"/>
        <v>11</v>
      </c>
    </row>
    <row r="39" spans="1:34" s="17" customFormat="1" ht="10.4" customHeight="1" x14ac:dyDescent="0.25">
      <c r="A39" s="38" t="s">
        <v>35</v>
      </c>
      <c r="B39" s="11">
        <v>0</v>
      </c>
      <c r="C39" s="11">
        <v>0</v>
      </c>
      <c r="D39" s="11">
        <v>0</v>
      </c>
      <c r="E39" s="11">
        <v>0</v>
      </c>
      <c r="F39" s="11"/>
      <c r="G39" s="11">
        <f>2+3</f>
        <v>5</v>
      </c>
      <c r="H39" s="11">
        <f>0+1</f>
        <v>1</v>
      </c>
      <c r="I39" s="11">
        <v>0</v>
      </c>
      <c r="J39" s="11">
        <v>0</v>
      </c>
      <c r="K39" s="11"/>
      <c r="L39" s="11">
        <v>0</v>
      </c>
      <c r="M39" s="11">
        <v>0</v>
      </c>
      <c r="N39" s="11">
        <v>0</v>
      </c>
      <c r="O39" s="11">
        <v>0</v>
      </c>
      <c r="P39" s="11"/>
      <c r="Q39" s="11">
        <v>0</v>
      </c>
      <c r="R39" s="11">
        <v>0</v>
      </c>
      <c r="S39" s="11">
        <v>0</v>
      </c>
      <c r="T39" s="11">
        <v>0</v>
      </c>
      <c r="U39" s="11"/>
      <c r="V39" s="12">
        <f t="shared" si="12"/>
        <v>5</v>
      </c>
      <c r="W39" s="12">
        <f t="shared" si="13"/>
        <v>1</v>
      </c>
      <c r="X39" s="12">
        <f t="shared" si="14"/>
        <v>0</v>
      </c>
      <c r="Y39" s="12">
        <f t="shared" si="15"/>
        <v>0</v>
      </c>
      <c r="Z39" s="12">
        <f t="shared" si="16"/>
        <v>6</v>
      </c>
    </row>
    <row r="40" spans="1:34" s="39" customFormat="1" ht="10.4" customHeight="1" x14ac:dyDescent="0.25">
      <c r="A40" s="38" t="s">
        <v>36</v>
      </c>
      <c r="B40" s="11">
        <v>7</v>
      </c>
      <c r="C40" s="11">
        <v>4</v>
      </c>
      <c r="D40" s="11">
        <v>0</v>
      </c>
      <c r="E40" s="11">
        <v>0</v>
      </c>
      <c r="F40" s="11"/>
      <c r="G40" s="11">
        <v>13</v>
      </c>
      <c r="H40" s="11">
        <v>9</v>
      </c>
      <c r="I40" s="11">
        <v>0</v>
      </c>
      <c r="J40" s="11">
        <v>1</v>
      </c>
      <c r="K40" s="11"/>
      <c r="L40" s="11">
        <v>1</v>
      </c>
      <c r="M40" s="11">
        <v>2</v>
      </c>
      <c r="N40" s="11">
        <v>0</v>
      </c>
      <c r="O40" s="11">
        <v>0</v>
      </c>
      <c r="P40" s="15"/>
      <c r="Q40" s="11">
        <v>0</v>
      </c>
      <c r="R40" s="11">
        <v>0</v>
      </c>
      <c r="S40" s="11">
        <v>0</v>
      </c>
      <c r="T40" s="11">
        <v>0</v>
      </c>
      <c r="U40" s="15"/>
      <c r="V40" s="12">
        <f t="shared" si="12"/>
        <v>21</v>
      </c>
      <c r="W40" s="12">
        <f>C40+H40+M40+R40</f>
        <v>15</v>
      </c>
      <c r="X40" s="12">
        <f t="shared" si="14"/>
        <v>0</v>
      </c>
      <c r="Y40" s="12">
        <f t="shared" si="15"/>
        <v>1</v>
      </c>
      <c r="Z40" s="12">
        <f t="shared" si="16"/>
        <v>37</v>
      </c>
      <c r="AB40" s="40"/>
      <c r="AC40" s="40"/>
      <c r="AD40" s="40"/>
      <c r="AE40" s="40"/>
      <c r="AF40" s="40"/>
      <c r="AG40" s="40"/>
      <c r="AH40" s="40"/>
    </row>
    <row r="41" spans="1:34" s="17" customFormat="1" ht="10.4" customHeight="1" x14ac:dyDescent="0.25">
      <c r="A41" s="38" t="s">
        <v>37</v>
      </c>
      <c r="B41" s="11">
        <v>0</v>
      </c>
      <c r="C41" s="11">
        <v>0</v>
      </c>
      <c r="D41" s="11">
        <v>0</v>
      </c>
      <c r="E41" s="11">
        <v>0</v>
      </c>
      <c r="F41" s="11"/>
      <c r="G41" s="11">
        <v>0</v>
      </c>
      <c r="H41" s="11">
        <v>1</v>
      </c>
      <c r="I41" s="11">
        <v>0</v>
      </c>
      <c r="J41" s="11">
        <v>0</v>
      </c>
      <c r="K41" s="11"/>
      <c r="L41" s="11">
        <v>0</v>
      </c>
      <c r="M41" s="11">
        <v>0</v>
      </c>
      <c r="N41" s="11">
        <v>0</v>
      </c>
      <c r="O41" s="11">
        <v>0</v>
      </c>
      <c r="P41" s="11"/>
      <c r="Q41" s="11">
        <v>0</v>
      </c>
      <c r="R41" s="11">
        <v>0</v>
      </c>
      <c r="S41" s="11">
        <v>0</v>
      </c>
      <c r="T41" s="11">
        <v>0</v>
      </c>
      <c r="U41" s="11"/>
      <c r="V41" s="12">
        <f t="shared" si="12"/>
        <v>0</v>
      </c>
      <c r="W41" s="12">
        <f t="shared" si="13"/>
        <v>1</v>
      </c>
      <c r="X41" s="12">
        <f t="shared" si="14"/>
        <v>0</v>
      </c>
      <c r="Y41" s="12">
        <f t="shared" si="15"/>
        <v>0</v>
      </c>
      <c r="Z41" s="12">
        <f t="shared" si="16"/>
        <v>1</v>
      </c>
    </row>
    <row r="42" spans="1:34" s="17" customFormat="1" ht="10.4" customHeight="1" x14ac:dyDescent="0.25">
      <c r="A42" s="38" t="s">
        <v>38</v>
      </c>
      <c r="B42" s="11">
        <v>12</v>
      </c>
      <c r="C42" s="11">
        <v>2</v>
      </c>
      <c r="D42" s="11">
        <v>0</v>
      </c>
      <c r="E42" s="11">
        <v>0</v>
      </c>
      <c r="F42" s="11"/>
      <c r="G42" s="11">
        <v>8</v>
      </c>
      <c r="H42" s="11">
        <v>1</v>
      </c>
      <c r="I42" s="11">
        <v>0</v>
      </c>
      <c r="J42" s="11">
        <v>0</v>
      </c>
      <c r="K42" s="11"/>
      <c r="L42" s="11">
        <v>2</v>
      </c>
      <c r="M42" s="11">
        <v>0</v>
      </c>
      <c r="N42" s="11">
        <v>0</v>
      </c>
      <c r="O42" s="11">
        <v>0</v>
      </c>
      <c r="P42" s="11"/>
      <c r="Q42" s="11">
        <v>0</v>
      </c>
      <c r="R42" s="11">
        <v>0</v>
      </c>
      <c r="S42" s="11">
        <v>0</v>
      </c>
      <c r="T42" s="11">
        <v>0</v>
      </c>
      <c r="U42" s="11"/>
      <c r="V42" s="12">
        <f t="shared" si="12"/>
        <v>22</v>
      </c>
      <c r="W42" s="12">
        <f t="shared" si="13"/>
        <v>3</v>
      </c>
      <c r="X42" s="12">
        <f t="shared" si="14"/>
        <v>0</v>
      </c>
      <c r="Y42" s="12">
        <f t="shared" si="15"/>
        <v>0</v>
      </c>
      <c r="Z42" s="12">
        <f t="shared" si="16"/>
        <v>25</v>
      </c>
    </row>
    <row r="43" spans="1:34" s="17" customFormat="1" ht="10.4" customHeight="1" x14ac:dyDescent="0.25">
      <c r="A43" s="38" t="s">
        <v>39</v>
      </c>
      <c r="B43" s="11">
        <v>10</v>
      </c>
      <c r="C43" s="11">
        <v>9</v>
      </c>
      <c r="D43" s="11">
        <v>0</v>
      </c>
      <c r="E43" s="11">
        <v>0</v>
      </c>
      <c r="F43" s="11"/>
      <c r="G43" s="11">
        <v>9</v>
      </c>
      <c r="H43" s="11">
        <v>2</v>
      </c>
      <c r="I43" s="11">
        <v>1</v>
      </c>
      <c r="J43" s="11">
        <v>0</v>
      </c>
      <c r="K43" s="11"/>
      <c r="L43" s="11">
        <v>0</v>
      </c>
      <c r="M43" s="11">
        <v>0</v>
      </c>
      <c r="N43" s="11">
        <v>0</v>
      </c>
      <c r="O43" s="11">
        <v>0</v>
      </c>
      <c r="P43" s="11"/>
      <c r="Q43" s="11">
        <v>0</v>
      </c>
      <c r="R43" s="11">
        <v>0</v>
      </c>
      <c r="S43" s="11">
        <v>0</v>
      </c>
      <c r="T43" s="11">
        <v>0</v>
      </c>
      <c r="U43" s="11"/>
      <c r="V43" s="12">
        <f t="shared" si="12"/>
        <v>19</v>
      </c>
      <c r="W43" s="12">
        <f t="shared" si="13"/>
        <v>11</v>
      </c>
      <c r="X43" s="12">
        <f t="shared" si="14"/>
        <v>1</v>
      </c>
      <c r="Y43" s="12">
        <f t="shared" si="15"/>
        <v>0</v>
      </c>
      <c r="Z43" s="12">
        <f t="shared" si="16"/>
        <v>31</v>
      </c>
    </row>
    <row r="44" spans="1:34" s="17" customFormat="1" ht="10.4" customHeight="1" x14ac:dyDescent="0.25">
      <c r="A44" s="38" t="s">
        <v>40</v>
      </c>
      <c r="B44" s="11">
        <v>0</v>
      </c>
      <c r="C44" s="11">
        <v>0</v>
      </c>
      <c r="D44" s="11">
        <v>0</v>
      </c>
      <c r="E44" s="11">
        <v>0</v>
      </c>
      <c r="F44" s="11"/>
      <c r="G44" s="11">
        <v>3</v>
      </c>
      <c r="H44" s="11">
        <v>6</v>
      </c>
      <c r="I44" s="11">
        <v>0</v>
      </c>
      <c r="J44" s="11">
        <v>0</v>
      </c>
      <c r="K44" s="11"/>
      <c r="L44" s="11">
        <v>0</v>
      </c>
      <c r="M44" s="11">
        <v>1</v>
      </c>
      <c r="N44" s="11">
        <v>1</v>
      </c>
      <c r="O44" s="11">
        <v>0</v>
      </c>
      <c r="P44" s="11"/>
      <c r="Q44" s="11">
        <v>0</v>
      </c>
      <c r="R44" s="11">
        <v>0</v>
      </c>
      <c r="S44" s="11">
        <v>0</v>
      </c>
      <c r="T44" s="11">
        <v>0</v>
      </c>
      <c r="U44" s="11"/>
      <c r="V44" s="12">
        <f t="shared" si="12"/>
        <v>3</v>
      </c>
      <c r="W44" s="12">
        <f t="shared" si="13"/>
        <v>7</v>
      </c>
      <c r="X44" s="12">
        <f t="shared" si="14"/>
        <v>1</v>
      </c>
      <c r="Y44" s="12">
        <f t="shared" si="15"/>
        <v>0</v>
      </c>
      <c r="Z44" s="12">
        <f t="shared" si="16"/>
        <v>11</v>
      </c>
    </row>
    <row r="45" spans="1:34" s="17" customFormat="1" ht="10.4" customHeight="1" x14ac:dyDescent="0.25">
      <c r="A45" s="38" t="s">
        <v>41</v>
      </c>
      <c r="B45" s="11">
        <v>0</v>
      </c>
      <c r="C45" s="11">
        <v>0</v>
      </c>
      <c r="D45" s="11">
        <v>0</v>
      </c>
      <c r="E45" s="11">
        <v>0</v>
      </c>
      <c r="F45" s="11"/>
      <c r="G45" s="11">
        <v>9</v>
      </c>
      <c r="H45" s="11">
        <v>16</v>
      </c>
      <c r="I45" s="11">
        <v>1</v>
      </c>
      <c r="J45" s="11">
        <v>1</v>
      </c>
      <c r="K45" s="11"/>
      <c r="L45" s="11">
        <v>0</v>
      </c>
      <c r="M45" s="11">
        <v>0</v>
      </c>
      <c r="N45" s="11">
        <v>1</v>
      </c>
      <c r="O45" s="11">
        <v>0</v>
      </c>
      <c r="P45" s="11"/>
      <c r="Q45" s="11">
        <v>0</v>
      </c>
      <c r="R45" s="11">
        <v>1</v>
      </c>
      <c r="S45" s="11">
        <v>0</v>
      </c>
      <c r="T45" s="11">
        <v>0</v>
      </c>
      <c r="U45" s="11"/>
      <c r="V45" s="12">
        <f t="shared" si="12"/>
        <v>9</v>
      </c>
      <c r="W45" s="12">
        <f t="shared" si="13"/>
        <v>17</v>
      </c>
      <c r="X45" s="12">
        <f t="shared" si="14"/>
        <v>2</v>
      </c>
      <c r="Y45" s="12">
        <f t="shared" si="15"/>
        <v>1</v>
      </c>
      <c r="Z45" s="12">
        <f t="shared" si="16"/>
        <v>29</v>
      </c>
    </row>
    <row r="46" spans="1:34" s="17" customFormat="1" ht="10.4" customHeight="1" x14ac:dyDescent="0.25">
      <c r="A46" s="38" t="s">
        <v>42</v>
      </c>
      <c r="B46" s="11">
        <f>37+2</f>
        <v>39</v>
      </c>
      <c r="C46" s="11">
        <v>12</v>
      </c>
      <c r="D46" s="11">
        <v>0</v>
      </c>
      <c r="E46" s="11">
        <v>0</v>
      </c>
      <c r="F46" s="11"/>
      <c r="G46" s="11">
        <v>28</v>
      </c>
      <c r="H46" s="11">
        <v>9</v>
      </c>
      <c r="I46" s="11">
        <v>0</v>
      </c>
      <c r="J46" s="11">
        <v>0</v>
      </c>
      <c r="K46" s="11"/>
      <c r="L46" s="11">
        <v>1</v>
      </c>
      <c r="M46" s="11">
        <v>0</v>
      </c>
      <c r="N46" s="11">
        <v>1</v>
      </c>
      <c r="O46" s="11">
        <v>0</v>
      </c>
      <c r="P46" s="11"/>
      <c r="Q46" s="11">
        <v>0</v>
      </c>
      <c r="R46" s="11">
        <v>0</v>
      </c>
      <c r="S46" s="11">
        <v>2</v>
      </c>
      <c r="T46" s="11">
        <v>0</v>
      </c>
      <c r="U46" s="11"/>
      <c r="V46" s="12">
        <f t="shared" si="12"/>
        <v>68</v>
      </c>
      <c r="W46" s="12">
        <f t="shared" si="13"/>
        <v>21</v>
      </c>
      <c r="X46" s="12">
        <f t="shared" si="14"/>
        <v>3</v>
      </c>
      <c r="Y46" s="12">
        <f t="shared" si="15"/>
        <v>0</v>
      </c>
      <c r="Z46" s="12">
        <f t="shared" si="16"/>
        <v>92</v>
      </c>
    </row>
    <row r="47" spans="1:34" s="17" customFormat="1" ht="10.4" customHeight="1" x14ac:dyDescent="0.25">
      <c r="A47" s="38" t="s">
        <v>43</v>
      </c>
      <c r="B47" s="11">
        <v>0</v>
      </c>
      <c r="C47" s="11">
        <v>0</v>
      </c>
      <c r="D47" s="11">
        <v>0</v>
      </c>
      <c r="E47" s="11">
        <v>0</v>
      </c>
      <c r="F47" s="11"/>
      <c r="G47" s="11">
        <f>7+7</f>
        <v>14</v>
      </c>
      <c r="H47" s="11">
        <f>2+3</f>
        <v>5</v>
      </c>
      <c r="I47" s="11">
        <v>0</v>
      </c>
      <c r="J47" s="11">
        <v>0</v>
      </c>
      <c r="K47" s="11"/>
      <c r="L47" s="11">
        <v>0</v>
      </c>
      <c r="M47" s="11">
        <v>0</v>
      </c>
      <c r="N47" s="11">
        <v>0</v>
      </c>
      <c r="O47" s="11">
        <v>0</v>
      </c>
      <c r="P47" s="11"/>
      <c r="Q47" s="11">
        <v>0</v>
      </c>
      <c r="R47" s="11">
        <v>0</v>
      </c>
      <c r="S47" s="11">
        <v>0</v>
      </c>
      <c r="T47" s="11">
        <v>0</v>
      </c>
      <c r="U47" s="11"/>
      <c r="V47" s="12">
        <f t="shared" si="12"/>
        <v>14</v>
      </c>
      <c r="W47" s="12">
        <f t="shared" si="13"/>
        <v>5</v>
      </c>
      <c r="X47" s="12">
        <f t="shared" si="14"/>
        <v>0</v>
      </c>
      <c r="Y47" s="12">
        <f t="shared" si="15"/>
        <v>0</v>
      </c>
      <c r="Z47" s="12">
        <f t="shared" si="16"/>
        <v>19</v>
      </c>
    </row>
    <row r="48" spans="1:34" s="39" customFormat="1" ht="10.4" customHeight="1" x14ac:dyDescent="0.25">
      <c r="A48" s="38" t="s">
        <v>44</v>
      </c>
      <c r="B48" s="11">
        <v>0</v>
      </c>
      <c r="C48" s="11">
        <v>0</v>
      </c>
      <c r="D48" s="11">
        <v>0</v>
      </c>
      <c r="E48" s="11">
        <v>0</v>
      </c>
      <c r="F48" s="11"/>
      <c r="G48" s="11">
        <v>8</v>
      </c>
      <c r="H48" s="11">
        <v>8</v>
      </c>
      <c r="I48" s="11">
        <v>5</v>
      </c>
      <c r="J48" s="11">
        <v>3</v>
      </c>
      <c r="K48" s="11"/>
      <c r="L48" s="11">
        <v>0</v>
      </c>
      <c r="M48" s="11">
        <v>0</v>
      </c>
      <c r="N48" s="11">
        <v>0</v>
      </c>
      <c r="O48" s="11">
        <v>0</v>
      </c>
      <c r="P48" s="15"/>
      <c r="Q48" s="11">
        <v>0</v>
      </c>
      <c r="R48" s="11">
        <v>0</v>
      </c>
      <c r="S48" s="11">
        <v>0</v>
      </c>
      <c r="T48" s="11">
        <v>0</v>
      </c>
      <c r="U48" s="15"/>
      <c r="V48" s="12">
        <f t="shared" si="12"/>
        <v>8</v>
      </c>
      <c r="W48" s="12">
        <f t="shared" si="13"/>
        <v>8</v>
      </c>
      <c r="X48" s="12">
        <f t="shared" si="14"/>
        <v>5</v>
      </c>
      <c r="Y48" s="12">
        <f t="shared" si="15"/>
        <v>3</v>
      </c>
      <c r="Z48" s="12">
        <f t="shared" si="16"/>
        <v>24</v>
      </c>
      <c r="AB48" s="40"/>
      <c r="AE48" s="40"/>
      <c r="AH48" s="40"/>
    </row>
    <row r="49" spans="1:34" s="39" customFormat="1" ht="10.4" customHeight="1" x14ac:dyDescent="0.35">
      <c r="A49" s="38" t="s">
        <v>45</v>
      </c>
      <c r="B49" s="11">
        <v>3</v>
      </c>
      <c r="C49" s="11">
        <v>0</v>
      </c>
      <c r="D49" s="11">
        <v>0</v>
      </c>
      <c r="E49" s="11">
        <v>0</v>
      </c>
      <c r="F49" s="11"/>
      <c r="G49" s="11">
        <v>3</v>
      </c>
      <c r="H49" s="11">
        <v>5</v>
      </c>
      <c r="I49" s="11">
        <v>0</v>
      </c>
      <c r="J49" s="11">
        <v>1</v>
      </c>
      <c r="K49" s="11"/>
      <c r="L49" s="11">
        <v>1</v>
      </c>
      <c r="M49" s="11">
        <v>0</v>
      </c>
      <c r="N49" s="11">
        <v>0</v>
      </c>
      <c r="O49" s="11">
        <v>0</v>
      </c>
      <c r="P49" s="15"/>
      <c r="Q49" s="11">
        <v>0</v>
      </c>
      <c r="R49" s="11">
        <v>0</v>
      </c>
      <c r="S49" s="11">
        <v>0</v>
      </c>
      <c r="T49" s="11">
        <v>0</v>
      </c>
      <c r="U49" s="15"/>
      <c r="V49" s="12">
        <f t="shared" si="12"/>
        <v>7</v>
      </c>
      <c r="W49" s="12">
        <f t="shared" si="13"/>
        <v>5</v>
      </c>
      <c r="X49" s="12">
        <f t="shared" si="14"/>
        <v>0</v>
      </c>
      <c r="Y49" s="12">
        <f t="shared" si="15"/>
        <v>1</v>
      </c>
      <c r="Z49" s="12">
        <f t="shared" si="16"/>
        <v>13</v>
      </c>
      <c r="AB49" s="40"/>
      <c r="AC49" s="40"/>
      <c r="AD49" s="40"/>
      <c r="AE49" s="40"/>
      <c r="AF49" s="40"/>
      <c r="AG49" s="40"/>
      <c r="AH49" s="40"/>
    </row>
    <row r="50" spans="1:34" s="17" customFormat="1" ht="10.4" customHeight="1" x14ac:dyDescent="0.35">
      <c r="A50" s="38" t="s">
        <v>46</v>
      </c>
      <c r="B50" s="11">
        <v>8</v>
      </c>
      <c r="C50" s="11">
        <v>3</v>
      </c>
      <c r="D50" s="11">
        <v>0</v>
      </c>
      <c r="E50" s="11">
        <v>1</v>
      </c>
      <c r="F50" s="11"/>
      <c r="G50" s="11">
        <v>11</v>
      </c>
      <c r="H50" s="11">
        <v>10</v>
      </c>
      <c r="I50" s="11">
        <v>1</v>
      </c>
      <c r="J50" s="11">
        <v>2</v>
      </c>
      <c r="K50" s="11"/>
      <c r="L50" s="11">
        <v>0</v>
      </c>
      <c r="M50" s="11">
        <v>2</v>
      </c>
      <c r="N50" s="11">
        <v>0</v>
      </c>
      <c r="O50" s="11">
        <v>0</v>
      </c>
      <c r="P50" s="11"/>
      <c r="Q50" s="11">
        <v>0</v>
      </c>
      <c r="R50" s="11">
        <v>0</v>
      </c>
      <c r="S50" s="11">
        <v>0</v>
      </c>
      <c r="T50" s="11">
        <v>0</v>
      </c>
      <c r="U50" s="11"/>
      <c r="V50" s="12">
        <f t="shared" si="12"/>
        <v>19</v>
      </c>
      <c r="W50" s="12">
        <f t="shared" si="13"/>
        <v>15</v>
      </c>
      <c r="X50" s="12">
        <f t="shared" si="14"/>
        <v>1</v>
      </c>
      <c r="Y50" s="12">
        <f t="shared" si="15"/>
        <v>3</v>
      </c>
      <c r="Z50" s="12">
        <f t="shared" si="16"/>
        <v>38</v>
      </c>
    </row>
    <row r="51" spans="1:34" s="17" customFormat="1" ht="11.5" customHeight="1" x14ac:dyDescent="0.35">
      <c r="A51" s="38" t="s">
        <v>47</v>
      </c>
      <c r="B51" s="11">
        <v>0</v>
      </c>
      <c r="C51" s="11">
        <v>0</v>
      </c>
      <c r="D51" s="11">
        <v>0</v>
      </c>
      <c r="E51" s="11">
        <v>0</v>
      </c>
      <c r="F51" s="11"/>
      <c r="G51" s="11">
        <v>0</v>
      </c>
      <c r="H51" s="11">
        <v>2</v>
      </c>
      <c r="I51" s="11">
        <v>5</v>
      </c>
      <c r="J51" s="11">
        <v>3</v>
      </c>
      <c r="K51" s="11"/>
      <c r="L51" s="11">
        <v>0</v>
      </c>
      <c r="M51" s="11">
        <v>0</v>
      </c>
      <c r="N51" s="11">
        <v>0</v>
      </c>
      <c r="O51" s="11">
        <v>0</v>
      </c>
      <c r="P51" s="11"/>
      <c r="Q51" s="11">
        <v>0</v>
      </c>
      <c r="R51" s="11">
        <v>0</v>
      </c>
      <c r="S51" s="11">
        <v>0</v>
      </c>
      <c r="T51" s="11">
        <v>0</v>
      </c>
      <c r="U51" s="11"/>
      <c r="V51" s="12">
        <f t="shared" si="12"/>
        <v>0</v>
      </c>
      <c r="W51" s="12">
        <f t="shared" si="13"/>
        <v>2</v>
      </c>
      <c r="X51" s="12">
        <f t="shared" si="14"/>
        <v>5</v>
      </c>
      <c r="Y51" s="12">
        <f t="shared" si="15"/>
        <v>3</v>
      </c>
      <c r="Z51" s="12">
        <f t="shared" si="16"/>
        <v>10</v>
      </c>
    </row>
    <row r="52" spans="1:34" s="19" customFormat="1" ht="10.4" customHeight="1" x14ac:dyDescent="0.35">
      <c r="A52" s="36" t="s">
        <v>21</v>
      </c>
      <c r="B52" s="13">
        <f>SUM(B34:B51)</f>
        <v>116</v>
      </c>
      <c r="C52" s="13">
        <f t="shared" ref="C52:T52" si="17">SUM(C34:C51)</f>
        <v>56</v>
      </c>
      <c r="D52" s="13">
        <f t="shared" si="17"/>
        <v>2</v>
      </c>
      <c r="E52" s="13">
        <f t="shared" si="17"/>
        <v>1</v>
      </c>
      <c r="F52" s="13"/>
      <c r="G52" s="13">
        <f t="shared" si="17"/>
        <v>148</v>
      </c>
      <c r="H52" s="13">
        <f t="shared" si="17"/>
        <v>96</v>
      </c>
      <c r="I52" s="13">
        <f t="shared" si="17"/>
        <v>13</v>
      </c>
      <c r="J52" s="13">
        <f t="shared" si="17"/>
        <v>13</v>
      </c>
      <c r="K52" s="13"/>
      <c r="L52" s="13">
        <f t="shared" si="17"/>
        <v>7</v>
      </c>
      <c r="M52" s="13">
        <f t="shared" si="17"/>
        <v>6</v>
      </c>
      <c r="N52" s="13">
        <f t="shared" si="17"/>
        <v>4</v>
      </c>
      <c r="O52" s="13">
        <f t="shared" si="17"/>
        <v>0</v>
      </c>
      <c r="P52" s="13"/>
      <c r="Q52" s="13">
        <f t="shared" si="17"/>
        <v>0</v>
      </c>
      <c r="R52" s="13">
        <f t="shared" si="17"/>
        <v>1</v>
      </c>
      <c r="S52" s="13">
        <f t="shared" si="17"/>
        <v>2</v>
      </c>
      <c r="T52" s="13">
        <f t="shared" si="17"/>
        <v>1</v>
      </c>
      <c r="U52" s="13"/>
      <c r="V52" s="34">
        <f t="shared" si="12"/>
        <v>271</v>
      </c>
      <c r="W52" s="34">
        <f t="shared" si="13"/>
        <v>159</v>
      </c>
      <c r="X52" s="34">
        <f t="shared" si="14"/>
        <v>21</v>
      </c>
      <c r="Y52" s="34">
        <f t="shared" si="15"/>
        <v>15</v>
      </c>
      <c r="Z52" s="34">
        <f t="shared" si="16"/>
        <v>466</v>
      </c>
    </row>
    <row r="53" spans="1:34" s="19" customFormat="1" ht="10.15" customHeight="1" x14ac:dyDescent="0.35">
      <c r="A53" s="3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3"/>
      <c r="Q53" s="11"/>
      <c r="R53" s="11"/>
      <c r="S53" s="11"/>
      <c r="T53" s="11"/>
      <c r="U53" s="13"/>
      <c r="V53" s="12"/>
      <c r="W53" s="12"/>
      <c r="X53" s="12"/>
      <c r="Y53" s="12"/>
      <c r="Z53" s="12"/>
    </row>
    <row r="54" spans="1:34" s="17" customFormat="1" ht="10.4" customHeight="1" x14ac:dyDescent="0.35">
      <c r="A54" s="36" t="s">
        <v>149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2"/>
      <c r="W54" s="12"/>
      <c r="X54" s="12"/>
      <c r="Y54" s="12"/>
      <c r="Z54" s="12"/>
    </row>
    <row r="55" spans="1:34" s="17" customFormat="1" ht="11.5" customHeight="1" x14ac:dyDescent="0.35">
      <c r="A55" s="38" t="s">
        <v>48</v>
      </c>
      <c r="B55" s="11">
        <v>0</v>
      </c>
      <c r="C55" s="11">
        <v>0</v>
      </c>
      <c r="D55" s="11">
        <v>0</v>
      </c>
      <c r="E55" s="11">
        <v>0</v>
      </c>
      <c r="F55" s="11"/>
      <c r="G55" s="11">
        <v>11</v>
      </c>
      <c r="H55" s="11">
        <v>6</v>
      </c>
      <c r="I55" s="11">
        <v>0</v>
      </c>
      <c r="J55" s="11">
        <v>0</v>
      </c>
      <c r="K55" s="11"/>
      <c r="L55" s="11">
        <v>0</v>
      </c>
      <c r="M55" s="11">
        <v>0</v>
      </c>
      <c r="N55" s="11">
        <v>0</v>
      </c>
      <c r="O55" s="11">
        <v>0</v>
      </c>
      <c r="P55" s="11"/>
      <c r="Q55" s="11">
        <v>0</v>
      </c>
      <c r="R55" s="11">
        <v>0</v>
      </c>
      <c r="S55" s="11">
        <v>0</v>
      </c>
      <c r="T55" s="11">
        <v>0</v>
      </c>
      <c r="U55" s="11"/>
      <c r="V55" s="12">
        <f t="shared" si="12"/>
        <v>11</v>
      </c>
      <c r="W55" s="12">
        <f t="shared" si="13"/>
        <v>6</v>
      </c>
      <c r="X55" s="12">
        <f t="shared" si="14"/>
        <v>0</v>
      </c>
      <c r="Y55" s="12">
        <f t="shared" si="15"/>
        <v>0</v>
      </c>
      <c r="Z55" s="12">
        <f t="shared" si="16"/>
        <v>17</v>
      </c>
    </row>
    <row r="56" spans="1:34" s="17" customFormat="1" ht="10.4" customHeight="1" x14ac:dyDescent="0.35">
      <c r="A56" s="38" t="s">
        <v>49</v>
      </c>
      <c r="B56" s="11">
        <v>0</v>
      </c>
      <c r="C56" s="11">
        <v>0</v>
      </c>
      <c r="D56" s="11">
        <v>0</v>
      </c>
      <c r="E56" s="11">
        <v>0</v>
      </c>
      <c r="F56" s="11"/>
      <c r="G56" s="11">
        <v>0</v>
      </c>
      <c r="H56" s="11">
        <v>0</v>
      </c>
      <c r="I56" s="11">
        <v>0</v>
      </c>
      <c r="J56" s="11">
        <v>0</v>
      </c>
      <c r="K56" s="11"/>
      <c r="L56" s="11">
        <v>0</v>
      </c>
      <c r="M56" s="11">
        <v>0</v>
      </c>
      <c r="N56" s="11">
        <v>0</v>
      </c>
      <c r="O56" s="11">
        <v>0</v>
      </c>
      <c r="P56" s="11"/>
      <c r="Q56" s="11">
        <v>0</v>
      </c>
      <c r="R56" s="11">
        <v>0</v>
      </c>
      <c r="S56" s="11">
        <v>0</v>
      </c>
      <c r="T56" s="11">
        <v>0</v>
      </c>
      <c r="U56" s="11"/>
      <c r="V56" s="12">
        <f t="shared" si="12"/>
        <v>0</v>
      </c>
      <c r="W56" s="12">
        <f t="shared" si="13"/>
        <v>0</v>
      </c>
      <c r="X56" s="12">
        <f t="shared" si="14"/>
        <v>0</v>
      </c>
      <c r="Y56" s="12">
        <f t="shared" si="15"/>
        <v>0</v>
      </c>
      <c r="Z56" s="12">
        <f t="shared" si="16"/>
        <v>0</v>
      </c>
    </row>
    <row r="57" spans="1:34" s="17" customFormat="1" ht="10.4" customHeight="1" x14ac:dyDescent="0.35">
      <c r="A57" s="38" t="s">
        <v>50</v>
      </c>
      <c r="B57" s="11">
        <v>15</v>
      </c>
      <c r="C57" s="11">
        <v>17</v>
      </c>
      <c r="D57" s="11">
        <v>0</v>
      </c>
      <c r="E57" s="11">
        <v>0</v>
      </c>
      <c r="F57" s="11"/>
      <c r="G57" s="11">
        <v>12</v>
      </c>
      <c r="H57" s="11">
        <v>11</v>
      </c>
      <c r="I57" s="11">
        <v>0</v>
      </c>
      <c r="J57" s="11">
        <v>0</v>
      </c>
      <c r="K57" s="11"/>
      <c r="L57" s="11">
        <v>0</v>
      </c>
      <c r="M57" s="11">
        <v>0</v>
      </c>
      <c r="N57" s="11">
        <v>0</v>
      </c>
      <c r="O57" s="11">
        <v>0</v>
      </c>
      <c r="P57" s="11"/>
      <c r="Q57" s="11">
        <v>0</v>
      </c>
      <c r="R57" s="11">
        <v>0</v>
      </c>
      <c r="S57" s="11">
        <v>0</v>
      </c>
      <c r="T57" s="11">
        <v>0</v>
      </c>
      <c r="U57" s="11"/>
      <c r="V57" s="12">
        <f t="shared" si="12"/>
        <v>27</v>
      </c>
      <c r="W57" s="12">
        <f t="shared" si="13"/>
        <v>28</v>
      </c>
      <c r="X57" s="12">
        <f t="shared" si="14"/>
        <v>0</v>
      </c>
      <c r="Y57" s="12">
        <f t="shared" si="15"/>
        <v>0</v>
      </c>
      <c r="Z57" s="12">
        <f t="shared" si="16"/>
        <v>55</v>
      </c>
    </row>
    <row r="58" spans="1:34" s="17" customFormat="1" ht="10.4" customHeight="1" x14ac:dyDescent="0.35">
      <c r="A58" s="38" t="s">
        <v>51</v>
      </c>
      <c r="B58" s="11">
        <v>0</v>
      </c>
      <c r="C58" s="11">
        <v>0</v>
      </c>
      <c r="D58" s="11">
        <v>0</v>
      </c>
      <c r="E58" s="11">
        <v>0</v>
      </c>
      <c r="F58" s="11"/>
      <c r="G58" s="11">
        <v>26</v>
      </c>
      <c r="H58" s="11">
        <v>59</v>
      </c>
      <c r="I58" s="11">
        <v>27</v>
      </c>
      <c r="J58" s="11">
        <v>36</v>
      </c>
      <c r="K58" s="11"/>
      <c r="L58" s="11">
        <v>0</v>
      </c>
      <c r="M58" s="11">
        <v>0</v>
      </c>
      <c r="N58" s="11">
        <v>0</v>
      </c>
      <c r="O58" s="11">
        <v>0</v>
      </c>
      <c r="P58" s="11"/>
      <c r="Q58" s="11">
        <v>0</v>
      </c>
      <c r="R58" s="11">
        <v>0</v>
      </c>
      <c r="S58" s="11">
        <v>3</v>
      </c>
      <c r="T58" s="11">
        <v>0</v>
      </c>
      <c r="U58" s="11"/>
      <c r="V58" s="12">
        <f>B58+G58+L58+Q58</f>
        <v>26</v>
      </c>
      <c r="W58" s="12">
        <f>C58+H58+M58+R58</f>
        <v>59</v>
      </c>
      <c r="X58" s="12">
        <f>D58+I58+N58+S58</f>
        <v>30</v>
      </c>
      <c r="Y58" s="12">
        <f>E58+J58+O58+T58</f>
        <v>36</v>
      </c>
      <c r="Z58" s="12">
        <f t="shared" si="16"/>
        <v>151</v>
      </c>
    </row>
    <row r="59" spans="1:34" s="19" customFormat="1" ht="10.4" customHeight="1" x14ac:dyDescent="0.35">
      <c r="A59" s="36" t="s">
        <v>21</v>
      </c>
      <c r="B59" s="13">
        <f>SUM(B55:B58)</f>
        <v>15</v>
      </c>
      <c r="C59" s="13">
        <f t="shared" ref="C59:T59" si="18">SUM(C55:C58)</f>
        <v>17</v>
      </c>
      <c r="D59" s="13">
        <f t="shared" si="18"/>
        <v>0</v>
      </c>
      <c r="E59" s="13">
        <f t="shared" si="18"/>
        <v>0</v>
      </c>
      <c r="F59" s="13"/>
      <c r="G59" s="13">
        <f t="shared" si="18"/>
        <v>49</v>
      </c>
      <c r="H59" s="13">
        <f t="shared" si="18"/>
        <v>76</v>
      </c>
      <c r="I59" s="13">
        <f t="shared" si="18"/>
        <v>27</v>
      </c>
      <c r="J59" s="13">
        <f t="shared" si="18"/>
        <v>36</v>
      </c>
      <c r="K59" s="13"/>
      <c r="L59" s="13">
        <f t="shared" si="18"/>
        <v>0</v>
      </c>
      <c r="M59" s="13">
        <f t="shared" si="18"/>
        <v>0</v>
      </c>
      <c r="N59" s="13">
        <f t="shared" si="18"/>
        <v>0</v>
      </c>
      <c r="O59" s="13">
        <f t="shared" si="18"/>
        <v>0</v>
      </c>
      <c r="P59" s="13"/>
      <c r="Q59" s="13">
        <f t="shared" si="18"/>
        <v>0</v>
      </c>
      <c r="R59" s="13">
        <f t="shared" si="18"/>
        <v>0</v>
      </c>
      <c r="S59" s="13">
        <f t="shared" si="18"/>
        <v>3</v>
      </c>
      <c r="T59" s="13">
        <f t="shared" si="18"/>
        <v>0</v>
      </c>
      <c r="U59" s="13"/>
      <c r="V59" s="34">
        <f>B59+G59+L59+Q59</f>
        <v>64</v>
      </c>
      <c r="W59" s="34">
        <f t="shared" si="13"/>
        <v>93</v>
      </c>
      <c r="X59" s="34">
        <f t="shared" si="14"/>
        <v>30</v>
      </c>
      <c r="Y59" s="34">
        <f t="shared" si="15"/>
        <v>36</v>
      </c>
      <c r="Z59" s="34">
        <f t="shared" si="16"/>
        <v>223</v>
      </c>
    </row>
    <row r="60" spans="1:34" s="17" customFormat="1" ht="10.15" customHeight="1" x14ac:dyDescent="0.35">
      <c r="A60" s="3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Q60" s="11"/>
      <c r="R60" s="11"/>
      <c r="S60" s="11"/>
      <c r="T60" s="11"/>
      <c r="V60" s="12"/>
      <c r="W60" s="12"/>
      <c r="X60" s="12"/>
      <c r="Y60" s="12"/>
      <c r="Z60" s="12"/>
    </row>
    <row r="61" spans="1:34" s="17" customFormat="1" ht="10.4" customHeight="1" x14ac:dyDescent="0.35">
      <c r="A61" s="36" t="s">
        <v>52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2"/>
      <c r="W61" s="12"/>
      <c r="X61" s="12"/>
      <c r="Y61" s="12"/>
      <c r="Z61" s="12"/>
    </row>
    <row r="62" spans="1:34" s="17" customFormat="1" ht="10.4" customHeight="1" x14ac:dyDescent="0.35">
      <c r="A62" s="36" t="s">
        <v>53</v>
      </c>
      <c r="B62" s="11">
        <v>0</v>
      </c>
      <c r="C62" s="11">
        <v>2</v>
      </c>
      <c r="D62" s="11">
        <v>1</v>
      </c>
      <c r="E62" s="11">
        <v>0</v>
      </c>
      <c r="F62" s="11"/>
      <c r="G62" s="11">
        <v>0</v>
      </c>
      <c r="H62" s="11">
        <v>0</v>
      </c>
      <c r="I62" s="11">
        <v>0</v>
      </c>
      <c r="J62" s="11">
        <v>0</v>
      </c>
      <c r="K62" s="11"/>
      <c r="L62" s="11">
        <v>0</v>
      </c>
      <c r="M62" s="11">
        <v>0</v>
      </c>
      <c r="N62" s="11">
        <v>0</v>
      </c>
      <c r="O62" s="11">
        <v>0</v>
      </c>
      <c r="P62" s="18"/>
      <c r="Q62" s="11">
        <v>0</v>
      </c>
      <c r="R62" s="11">
        <v>0</v>
      </c>
      <c r="S62" s="11">
        <v>0</v>
      </c>
      <c r="T62" s="11">
        <v>0</v>
      </c>
      <c r="U62" s="11"/>
      <c r="V62" s="12">
        <f t="shared" ref="V62" si="19">B62+G62+L62+Q62</f>
        <v>0</v>
      </c>
      <c r="W62" s="12">
        <f t="shared" ref="W62" si="20">C62+H62+M62+R62</f>
        <v>2</v>
      </c>
      <c r="X62" s="12">
        <f t="shared" ref="X62" si="21">D62+I62+N62+S62</f>
        <v>1</v>
      </c>
      <c r="Y62" s="12">
        <f t="shared" ref="Y62" si="22">E62+J62+O62+T62</f>
        <v>0</v>
      </c>
      <c r="Z62" s="12">
        <f t="shared" ref="Z62" si="23">SUM(V62:Y62)</f>
        <v>3</v>
      </c>
    </row>
    <row r="63" spans="1:34" s="17" customFormat="1" ht="10.4" customHeight="1" x14ac:dyDescent="0.35">
      <c r="A63" s="38" t="s">
        <v>54</v>
      </c>
      <c r="B63" s="11">
        <v>14</v>
      </c>
      <c r="C63" s="11">
        <v>8</v>
      </c>
      <c r="D63" s="11">
        <v>9</v>
      </c>
      <c r="E63" s="11">
        <v>6</v>
      </c>
      <c r="F63" s="11"/>
      <c r="G63" s="11">
        <v>0</v>
      </c>
      <c r="H63" s="11">
        <v>0</v>
      </c>
      <c r="I63" s="11">
        <v>0</v>
      </c>
      <c r="J63" s="11">
        <v>0</v>
      </c>
      <c r="K63" s="11"/>
      <c r="L63" s="11">
        <v>0</v>
      </c>
      <c r="M63" s="11">
        <v>0</v>
      </c>
      <c r="N63" s="11">
        <v>0</v>
      </c>
      <c r="O63" s="11">
        <v>0</v>
      </c>
      <c r="P63" s="18"/>
      <c r="Q63" s="11">
        <v>0</v>
      </c>
      <c r="R63" s="11">
        <v>0</v>
      </c>
      <c r="S63" s="11">
        <v>0</v>
      </c>
      <c r="T63" s="11">
        <v>0</v>
      </c>
      <c r="U63" s="11"/>
      <c r="V63" s="12">
        <f t="shared" si="12"/>
        <v>14</v>
      </c>
      <c r="W63" s="12">
        <f t="shared" si="13"/>
        <v>8</v>
      </c>
      <c r="X63" s="12">
        <f t="shared" si="14"/>
        <v>9</v>
      </c>
      <c r="Y63" s="12">
        <f t="shared" si="15"/>
        <v>6</v>
      </c>
      <c r="Z63" s="12">
        <f t="shared" si="16"/>
        <v>37</v>
      </c>
    </row>
    <row r="64" spans="1:34" s="17" customFormat="1" ht="10.4" customHeight="1" x14ac:dyDescent="0.35">
      <c r="A64" s="38" t="s">
        <v>55</v>
      </c>
      <c r="B64" s="11">
        <v>4</v>
      </c>
      <c r="C64" s="11">
        <v>1</v>
      </c>
      <c r="D64" s="11">
        <v>1</v>
      </c>
      <c r="E64" s="11">
        <v>3</v>
      </c>
      <c r="F64" s="11"/>
      <c r="G64" s="11">
        <v>0</v>
      </c>
      <c r="H64" s="11">
        <v>0</v>
      </c>
      <c r="I64" s="11">
        <v>0</v>
      </c>
      <c r="J64" s="11">
        <v>0</v>
      </c>
      <c r="K64" s="11"/>
      <c r="L64" s="11">
        <v>0</v>
      </c>
      <c r="M64" s="11">
        <v>0</v>
      </c>
      <c r="N64" s="11">
        <v>0</v>
      </c>
      <c r="O64" s="11">
        <v>0</v>
      </c>
      <c r="P64" s="18"/>
      <c r="Q64" s="11">
        <v>0</v>
      </c>
      <c r="R64" s="11">
        <v>0</v>
      </c>
      <c r="S64" s="11">
        <v>0</v>
      </c>
      <c r="T64" s="11">
        <v>0</v>
      </c>
      <c r="U64" s="11"/>
      <c r="V64" s="12">
        <f t="shared" si="12"/>
        <v>4</v>
      </c>
      <c r="W64" s="12">
        <f t="shared" si="13"/>
        <v>1</v>
      </c>
      <c r="X64" s="12">
        <f t="shared" si="14"/>
        <v>1</v>
      </c>
      <c r="Y64" s="12">
        <f t="shared" si="15"/>
        <v>3</v>
      </c>
      <c r="Z64" s="12">
        <f t="shared" si="16"/>
        <v>9</v>
      </c>
    </row>
    <row r="65" spans="1:26" s="17" customFormat="1" ht="10.4" customHeight="1" x14ac:dyDescent="0.35">
      <c r="A65" s="38" t="s">
        <v>56</v>
      </c>
      <c r="B65" s="17">
        <v>0</v>
      </c>
      <c r="C65" s="17">
        <v>1</v>
      </c>
      <c r="D65" s="17">
        <v>0</v>
      </c>
      <c r="E65" s="17">
        <v>0</v>
      </c>
      <c r="G65" s="17">
        <v>0</v>
      </c>
      <c r="H65" s="17">
        <v>0</v>
      </c>
      <c r="I65" s="17">
        <v>0</v>
      </c>
      <c r="J65" s="17">
        <v>0</v>
      </c>
      <c r="L65" s="17">
        <v>0</v>
      </c>
      <c r="M65" s="17">
        <v>0</v>
      </c>
      <c r="N65" s="17">
        <v>0</v>
      </c>
      <c r="O65" s="17">
        <v>0</v>
      </c>
      <c r="Q65" s="17">
        <v>0</v>
      </c>
      <c r="R65" s="17">
        <v>0</v>
      </c>
      <c r="S65" s="17">
        <v>0</v>
      </c>
      <c r="T65" s="17">
        <v>0</v>
      </c>
      <c r="U65" s="11"/>
      <c r="V65" s="12">
        <f t="shared" ref="V65:V66" si="24">B65+G65+L65+Q65</f>
        <v>0</v>
      </c>
      <c r="W65" s="12">
        <f t="shared" ref="W65:W66" si="25">C65+H65+M65+R65</f>
        <v>1</v>
      </c>
      <c r="X65" s="12">
        <f t="shared" ref="X65:X66" si="26">D65+I65+N65+S65</f>
        <v>0</v>
      </c>
      <c r="Y65" s="12">
        <f t="shared" ref="Y65:Y66" si="27">E65+J65+O65+T65</f>
        <v>0</v>
      </c>
      <c r="Z65" s="12">
        <f t="shared" ref="Z65:Z66" si="28">SUM(V65:Y65)</f>
        <v>1</v>
      </c>
    </row>
    <row r="66" spans="1:26" s="17" customFormat="1" ht="10.4" customHeight="1" x14ac:dyDescent="0.35">
      <c r="A66" s="36" t="s">
        <v>150</v>
      </c>
      <c r="B66" s="11">
        <v>0</v>
      </c>
      <c r="C66" s="11">
        <v>0</v>
      </c>
      <c r="D66" s="11">
        <v>0</v>
      </c>
      <c r="E66" s="11">
        <v>0</v>
      </c>
      <c r="F66" s="11"/>
      <c r="G66" s="11">
        <v>0</v>
      </c>
      <c r="H66" s="11">
        <v>0</v>
      </c>
      <c r="I66" s="11">
        <v>0</v>
      </c>
      <c r="J66" s="11">
        <v>1</v>
      </c>
      <c r="K66" s="11"/>
      <c r="L66" s="11">
        <v>0</v>
      </c>
      <c r="M66" s="11">
        <v>0</v>
      </c>
      <c r="N66" s="11">
        <v>0</v>
      </c>
      <c r="O66" s="11">
        <v>0</v>
      </c>
      <c r="P66" s="18"/>
      <c r="Q66" s="11">
        <v>0</v>
      </c>
      <c r="R66" s="11">
        <v>0</v>
      </c>
      <c r="S66" s="11">
        <v>0</v>
      </c>
      <c r="T66" s="11">
        <v>0</v>
      </c>
      <c r="U66" s="11"/>
      <c r="V66" s="12">
        <f t="shared" si="24"/>
        <v>0</v>
      </c>
      <c r="W66" s="12">
        <f t="shared" si="25"/>
        <v>0</v>
      </c>
      <c r="X66" s="12">
        <f t="shared" si="26"/>
        <v>0</v>
      </c>
      <c r="Y66" s="12">
        <f t="shared" si="27"/>
        <v>1</v>
      </c>
      <c r="Z66" s="12">
        <f t="shared" si="28"/>
        <v>1</v>
      </c>
    </row>
    <row r="67" spans="1:26" s="17" customFormat="1" ht="10.4" customHeight="1" x14ac:dyDescent="0.35">
      <c r="A67" s="38" t="s">
        <v>57</v>
      </c>
      <c r="B67" s="11">
        <v>0</v>
      </c>
      <c r="C67" s="11">
        <v>0</v>
      </c>
      <c r="D67" s="11">
        <v>0</v>
      </c>
      <c r="E67" s="11">
        <v>0</v>
      </c>
      <c r="F67" s="11"/>
      <c r="G67" s="11">
        <v>0</v>
      </c>
      <c r="H67" s="11">
        <v>0</v>
      </c>
      <c r="I67" s="11">
        <v>2</v>
      </c>
      <c r="J67" s="11">
        <v>2</v>
      </c>
      <c r="K67" s="11"/>
      <c r="L67" s="11">
        <v>0</v>
      </c>
      <c r="M67" s="11">
        <v>0</v>
      </c>
      <c r="N67" s="11">
        <v>0</v>
      </c>
      <c r="O67" s="11">
        <v>0</v>
      </c>
      <c r="P67" s="18"/>
      <c r="Q67" s="11">
        <v>0</v>
      </c>
      <c r="R67" s="11">
        <v>0</v>
      </c>
      <c r="S67" s="11">
        <v>0</v>
      </c>
      <c r="T67" s="11">
        <v>0</v>
      </c>
      <c r="U67" s="11"/>
      <c r="V67" s="12">
        <f t="shared" si="12"/>
        <v>0</v>
      </c>
      <c r="W67" s="12">
        <f t="shared" si="13"/>
        <v>0</v>
      </c>
      <c r="X67" s="12">
        <f t="shared" si="14"/>
        <v>2</v>
      </c>
      <c r="Y67" s="12">
        <f t="shared" si="15"/>
        <v>2</v>
      </c>
      <c r="Z67" s="12">
        <f t="shared" si="16"/>
        <v>4</v>
      </c>
    </row>
    <row r="68" spans="1:26" s="17" customFormat="1" ht="10.4" customHeight="1" x14ac:dyDescent="0.35">
      <c r="A68" s="38" t="s">
        <v>58</v>
      </c>
      <c r="B68" s="11">
        <v>0</v>
      </c>
      <c r="C68" s="11">
        <v>0</v>
      </c>
      <c r="D68" s="11">
        <v>0</v>
      </c>
      <c r="E68" s="11">
        <v>0</v>
      </c>
      <c r="F68" s="11"/>
      <c r="G68" s="11">
        <v>6</v>
      </c>
      <c r="H68" s="11">
        <v>1</v>
      </c>
      <c r="I68" s="11">
        <v>21</v>
      </c>
      <c r="J68" s="11">
        <v>2</v>
      </c>
      <c r="K68" s="11"/>
      <c r="L68" s="11">
        <v>0</v>
      </c>
      <c r="M68" s="11">
        <v>0</v>
      </c>
      <c r="N68" s="11">
        <v>0</v>
      </c>
      <c r="O68" s="11">
        <v>0</v>
      </c>
      <c r="P68" s="18"/>
      <c r="Q68" s="11">
        <v>0</v>
      </c>
      <c r="R68" s="11">
        <v>0</v>
      </c>
      <c r="S68" s="11">
        <v>0</v>
      </c>
      <c r="T68" s="11">
        <v>0</v>
      </c>
      <c r="U68" s="11"/>
      <c r="V68" s="12">
        <f t="shared" si="12"/>
        <v>6</v>
      </c>
      <c r="W68" s="12">
        <f t="shared" si="13"/>
        <v>1</v>
      </c>
      <c r="X68" s="12">
        <f t="shared" si="14"/>
        <v>21</v>
      </c>
      <c r="Y68" s="12">
        <f t="shared" si="15"/>
        <v>2</v>
      </c>
      <c r="Z68" s="12">
        <f t="shared" si="16"/>
        <v>30</v>
      </c>
    </row>
    <row r="69" spans="1:26" s="17" customFormat="1" ht="10.4" customHeight="1" x14ac:dyDescent="0.35">
      <c r="A69" s="42" t="s">
        <v>59</v>
      </c>
      <c r="B69" s="11">
        <v>0</v>
      </c>
      <c r="C69" s="11">
        <v>0</v>
      </c>
      <c r="D69" s="11">
        <v>0</v>
      </c>
      <c r="E69" s="11">
        <v>0</v>
      </c>
      <c r="F69" s="11"/>
      <c r="G69" s="11">
        <v>3</v>
      </c>
      <c r="H69" s="11">
        <v>1</v>
      </c>
      <c r="I69" s="11">
        <v>5</v>
      </c>
      <c r="J69" s="11">
        <v>6</v>
      </c>
      <c r="K69" s="11"/>
      <c r="L69" s="11">
        <v>0</v>
      </c>
      <c r="M69" s="11">
        <v>0</v>
      </c>
      <c r="N69" s="11">
        <v>0</v>
      </c>
      <c r="O69" s="11">
        <v>0</v>
      </c>
      <c r="P69" s="18"/>
      <c r="Q69" s="11">
        <v>0</v>
      </c>
      <c r="R69" s="11">
        <v>0</v>
      </c>
      <c r="S69" s="11">
        <v>0</v>
      </c>
      <c r="T69" s="11">
        <v>0</v>
      </c>
      <c r="U69" s="18"/>
      <c r="V69" s="12">
        <f t="shared" si="12"/>
        <v>3</v>
      </c>
      <c r="W69" s="12">
        <f t="shared" si="13"/>
        <v>1</v>
      </c>
      <c r="X69" s="12">
        <f t="shared" si="14"/>
        <v>5</v>
      </c>
      <c r="Y69" s="12">
        <f t="shared" si="15"/>
        <v>6</v>
      </c>
      <c r="Z69" s="12">
        <f t="shared" si="16"/>
        <v>15</v>
      </c>
    </row>
    <row r="70" spans="1:26" s="17" customFormat="1" ht="10.4" customHeight="1" x14ac:dyDescent="0.35">
      <c r="A70" s="38" t="s">
        <v>60</v>
      </c>
      <c r="B70" s="11">
        <v>0</v>
      </c>
      <c r="C70" s="11">
        <v>0</v>
      </c>
      <c r="D70" s="11">
        <v>0</v>
      </c>
      <c r="E70" s="11">
        <v>0</v>
      </c>
      <c r="F70" s="11"/>
      <c r="G70" s="11">
        <v>2</v>
      </c>
      <c r="H70" s="11">
        <v>1</v>
      </c>
      <c r="I70" s="11">
        <v>26</v>
      </c>
      <c r="J70" s="11">
        <v>20</v>
      </c>
      <c r="K70" s="11"/>
      <c r="L70" s="11">
        <v>0</v>
      </c>
      <c r="M70" s="11">
        <v>0</v>
      </c>
      <c r="N70" s="11">
        <v>0</v>
      </c>
      <c r="O70" s="11">
        <v>0</v>
      </c>
      <c r="P70" s="18"/>
      <c r="Q70" s="11">
        <v>0</v>
      </c>
      <c r="R70" s="11">
        <v>0</v>
      </c>
      <c r="S70" s="11">
        <v>0</v>
      </c>
      <c r="T70" s="11">
        <v>0</v>
      </c>
      <c r="U70" s="11"/>
      <c r="V70" s="12">
        <f t="shared" si="12"/>
        <v>2</v>
      </c>
      <c r="W70" s="12">
        <f t="shared" si="13"/>
        <v>1</v>
      </c>
      <c r="X70" s="12">
        <f t="shared" si="14"/>
        <v>26</v>
      </c>
      <c r="Y70" s="12">
        <f t="shared" si="15"/>
        <v>20</v>
      </c>
      <c r="Z70" s="12">
        <f t="shared" si="16"/>
        <v>49</v>
      </c>
    </row>
    <row r="71" spans="1:26" s="17" customFormat="1" ht="10.4" customHeight="1" x14ac:dyDescent="0.35">
      <c r="A71" s="38" t="s">
        <v>61</v>
      </c>
      <c r="B71" s="11">
        <v>0</v>
      </c>
      <c r="C71" s="11">
        <v>0</v>
      </c>
      <c r="D71" s="11">
        <v>0</v>
      </c>
      <c r="E71" s="11">
        <v>0</v>
      </c>
      <c r="F71" s="11"/>
      <c r="G71" s="11">
        <f>2+1</f>
        <v>3</v>
      </c>
      <c r="H71" s="11">
        <v>0</v>
      </c>
      <c r="I71" s="11">
        <f>9+3</f>
        <v>12</v>
      </c>
      <c r="J71" s="11">
        <f>5+2</f>
        <v>7</v>
      </c>
      <c r="K71" s="11"/>
      <c r="L71" s="11">
        <v>0</v>
      </c>
      <c r="M71" s="11">
        <v>0</v>
      </c>
      <c r="N71" s="11">
        <v>0</v>
      </c>
      <c r="O71" s="11">
        <v>0</v>
      </c>
      <c r="P71" s="18"/>
      <c r="Q71" s="11">
        <v>0</v>
      </c>
      <c r="R71" s="11">
        <v>0</v>
      </c>
      <c r="S71" s="11">
        <v>0</v>
      </c>
      <c r="T71" s="11">
        <v>0</v>
      </c>
      <c r="U71" s="11"/>
      <c r="V71" s="12">
        <f t="shared" si="12"/>
        <v>3</v>
      </c>
      <c r="W71" s="12">
        <f t="shared" si="13"/>
        <v>0</v>
      </c>
      <c r="X71" s="12">
        <f t="shared" si="14"/>
        <v>12</v>
      </c>
      <c r="Y71" s="12">
        <f t="shared" si="15"/>
        <v>7</v>
      </c>
      <c r="Z71" s="12">
        <f t="shared" si="16"/>
        <v>22</v>
      </c>
    </row>
    <row r="72" spans="1:26" s="17" customFormat="1" ht="10.4" customHeight="1" x14ac:dyDescent="0.35">
      <c r="A72" s="38" t="s">
        <v>62</v>
      </c>
      <c r="B72" s="11">
        <v>0</v>
      </c>
      <c r="C72" s="11">
        <v>0</v>
      </c>
      <c r="D72" s="11">
        <v>0</v>
      </c>
      <c r="E72" s="11">
        <v>0</v>
      </c>
      <c r="F72" s="11"/>
      <c r="G72" s="11">
        <v>0</v>
      </c>
      <c r="H72" s="11">
        <v>0</v>
      </c>
      <c r="I72" s="11">
        <v>2</v>
      </c>
      <c r="J72" s="11">
        <v>0</v>
      </c>
      <c r="K72" s="11"/>
      <c r="L72" s="11">
        <v>0</v>
      </c>
      <c r="M72" s="11">
        <v>0</v>
      </c>
      <c r="N72" s="11">
        <v>0</v>
      </c>
      <c r="O72" s="11">
        <v>0</v>
      </c>
      <c r="P72" s="18"/>
      <c r="Q72" s="11">
        <v>0</v>
      </c>
      <c r="R72" s="11">
        <v>0</v>
      </c>
      <c r="S72" s="11">
        <v>0</v>
      </c>
      <c r="T72" s="11">
        <v>0</v>
      </c>
      <c r="U72" s="11"/>
      <c r="V72" s="12">
        <f t="shared" si="12"/>
        <v>0</v>
      </c>
      <c r="W72" s="12">
        <f t="shared" si="13"/>
        <v>0</v>
      </c>
      <c r="X72" s="12">
        <f t="shared" si="14"/>
        <v>2</v>
      </c>
      <c r="Y72" s="12">
        <f t="shared" si="15"/>
        <v>0</v>
      </c>
      <c r="Z72" s="12">
        <f t="shared" si="16"/>
        <v>2</v>
      </c>
    </row>
    <row r="73" spans="1:26" s="17" customFormat="1" ht="10.4" customHeight="1" x14ac:dyDescent="0.35">
      <c r="A73" s="36" t="s">
        <v>63</v>
      </c>
      <c r="B73" s="11">
        <v>0</v>
      </c>
      <c r="C73" s="11">
        <v>0</v>
      </c>
      <c r="D73" s="11">
        <v>0</v>
      </c>
      <c r="E73" s="11">
        <v>0</v>
      </c>
      <c r="F73" s="11"/>
      <c r="G73" s="11">
        <v>12</v>
      </c>
      <c r="H73" s="11">
        <v>4</v>
      </c>
      <c r="I73" s="11">
        <v>32</v>
      </c>
      <c r="J73" s="11">
        <v>15</v>
      </c>
      <c r="K73" s="11"/>
      <c r="L73" s="11">
        <v>0</v>
      </c>
      <c r="M73" s="11">
        <v>0</v>
      </c>
      <c r="N73" s="11">
        <v>0</v>
      </c>
      <c r="O73" s="11">
        <v>0</v>
      </c>
      <c r="P73" s="18"/>
      <c r="Q73" s="11">
        <v>0</v>
      </c>
      <c r="R73" s="11">
        <v>0</v>
      </c>
      <c r="S73" s="11">
        <v>0</v>
      </c>
      <c r="T73" s="11">
        <v>0</v>
      </c>
      <c r="U73" s="11"/>
      <c r="V73" s="12">
        <f t="shared" si="12"/>
        <v>12</v>
      </c>
      <c r="W73" s="12">
        <f t="shared" si="13"/>
        <v>4</v>
      </c>
      <c r="X73" s="12">
        <f t="shared" si="14"/>
        <v>32</v>
      </c>
      <c r="Y73" s="12">
        <f t="shared" si="15"/>
        <v>15</v>
      </c>
      <c r="Z73" s="12">
        <f t="shared" si="16"/>
        <v>63</v>
      </c>
    </row>
    <row r="74" spans="1:26" s="17" customFormat="1" ht="10.4" customHeight="1" x14ac:dyDescent="0.35">
      <c r="A74" s="38" t="s">
        <v>64</v>
      </c>
      <c r="B74" s="11">
        <v>0</v>
      </c>
      <c r="C74" s="11">
        <v>0</v>
      </c>
      <c r="D74" s="11">
        <v>0</v>
      </c>
      <c r="E74" s="11">
        <v>0</v>
      </c>
      <c r="F74" s="11"/>
      <c r="G74" s="11">
        <v>0</v>
      </c>
      <c r="H74" s="11">
        <v>0</v>
      </c>
      <c r="I74" s="11">
        <v>0</v>
      </c>
      <c r="J74" s="11">
        <v>0</v>
      </c>
      <c r="K74" s="11"/>
      <c r="L74" s="11">
        <v>0</v>
      </c>
      <c r="M74" s="11">
        <v>0</v>
      </c>
      <c r="N74" s="11">
        <v>0</v>
      </c>
      <c r="O74" s="11">
        <v>0</v>
      </c>
      <c r="P74" s="11"/>
      <c r="Q74" s="11">
        <v>0</v>
      </c>
      <c r="R74" s="11">
        <v>0</v>
      </c>
      <c r="S74" s="11">
        <v>0</v>
      </c>
      <c r="T74" s="11">
        <v>0</v>
      </c>
      <c r="U74" s="11"/>
      <c r="V74" s="12">
        <f t="shared" si="12"/>
        <v>0</v>
      </c>
      <c r="W74" s="12">
        <f t="shared" si="13"/>
        <v>0</v>
      </c>
      <c r="X74" s="12">
        <f t="shared" si="14"/>
        <v>0</v>
      </c>
      <c r="Y74" s="12">
        <f t="shared" si="15"/>
        <v>0</v>
      </c>
      <c r="Z74" s="12">
        <f t="shared" si="16"/>
        <v>0</v>
      </c>
    </row>
    <row r="75" spans="1:26" s="17" customFormat="1" ht="10.4" customHeight="1" x14ac:dyDescent="0.35">
      <c r="A75" s="38" t="s">
        <v>56</v>
      </c>
      <c r="B75" s="11">
        <v>0</v>
      </c>
      <c r="C75" s="11">
        <v>0</v>
      </c>
      <c r="D75" s="11">
        <v>0</v>
      </c>
      <c r="E75" s="11">
        <v>0</v>
      </c>
      <c r="F75" s="11"/>
      <c r="G75" s="11">
        <v>1</v>
      </c>
      <c r="H75" s="11">
        <v>1</v>
      </c>
      <c r="I75" s="11">
        <v>30</v>
      </c>
      <c r="J75" s="11">
        <v>6</v>
      </c>
      <c r="K75" s="11"/>
      <c r="L75" s="11">
        <v>0</v>
      </c>
      <c r="M75" s="11">
        <v>0</v>
      </c>
      <c r="N75" s="11">
        <v>0</v>
      </c>
      <c r="O75" s="11">
        <v>0</v>
      </c>
      <c r="P75" s="18"/>
      <c r="Q75" s="11">
        <v>0</v>
      </c>
      <c r="R75" s="11">
        <v>0</v>
      </c>
      <c r="S75" s="11">
        <v>0</v>
      </c>
      <c r="T75" s="11">
        <v>0</v>
      </c>
      <c r="U75" s="11"/>
      <c r="V75" s="12">
        <f t="shared" ref="V75:V76" si="29">B75+G75+L75+Q75</f>
        <v>1</v>
      </c>
      <c r="W75" s="12">
        <f t="shared" ref="W75:W76" si="30">C75+H75+M75+R75</f>
        <v>1</v>
      </c>
      <c r="X75" s="12">
        <f t="shared" ref="X75:X76" si="31">D75+I75+N75+S75</f>
        <v>30</v>
      </c>
      <c r="Y75" s="12">
        <f t="shared" ref="Y75:Y76" si="32">E75+J75+O75+T75</f>
        <v>6</v>
      </c>
      <c r="Z75" s="12">
        <f t="shared" ref="Z75:Z76" si="33">SUM(V75:Y75)</f>
        <v>38</v>
      </c>
    </row>
    <row r="76" spans="1:26" s="17" customFormat="1" ht="10.4" customHeight="1" x14ac:dyDescent="0.35">
      <c r="A76" s="38" t="s">
        <v>65</v>
      </c>
      <c r="B76" s="11">
        <v>0</v>
      </c>
      <c r="C76" s="11">
        <v>0</v>
      </c>
      <c r="D76" s="11">
        <v>0</v>
      </c>
      <c r="E76" s="11">
        <v>0</v>
      </c>
      <c r="F76" s="11"/>
      <c r="G76" s="11">
        <v>24</v>
      </c>
      <c r="H76" s="11">
        <v>1</v>
      </c>
      <c r="I76" s="11">
        <v>12</v>
      </c>
      <c r="J76" s="11">
        <v>0</v>
      </c>
      <c r="K76" s="11"/>
      <c r="L76" s="11">
        <v>0</v>
      </c>
      <c r="M76" s="11">
        <v>0</v>
      </c>
      <c r="N76" s="11">
        <v>0</v>
      </c>
      <c r="O76" s="11">
        <v>0</v>
      </c>
      <c r="P76" s="11"/>
      <c r="Q76" s="11">
        <v>0</v>
      </c>
      <c r="R76" s="11">
        <v>0</v>
      </c>
      <c r="S76" s="11">
        <v>0</v>
      </c>
      <c r="T76" s="11">
        <v>0</v>
      </c>
      <c r="U76" s="11"/>
      <c r="V76" s="12">
        <f t="shared" si="29"/>
        <v>24</v>
      </c>
      <c r="W76" s="12">
        <f t="shared" si="30"/>
        <v>1</v>
      </c>
      <c r="X76" s="12">
        <f t="shared" si="31"/>
        <v>12</v>
      </c>
      <c r="Y76" s="12">
        <f t="shared" si="32"/>
        <v>0</v>
      </c>
      <c r="Z76" s="12">
        <f t="shared" si="33"/>
        <v>37</v>
      </c>
    </row>
    <row r="77" spans="1:26" s="17" customFormat="1" ht="11.5" customHeight="1" x14ac:dyDescent="0.35">
      <c r="A77" s="38" t="s">
        <v>66</v>
      </c>
      <c r="B77" s="11">
        <v>0</v>
      </c>
      <c r="C77" s="11">
        <v>0</v>
      </c>
      <c r="D77" s="11">
        <v>0</v>
      </c>
      <c r="E77" s="11">
        <v>0</v>
      </c>
      <c r="F77" s="11"/>
      <c r="G77" s="11">
        <v>1</v>
      </c>
      <c r="H77" s="11">
        <v>1</v>
      </c>
      <c r="I77" s="11">
        <v>80</v>
      </c>
      <c r="J77" s="11">
        <v>26</v>
      </c>
      <c r="K77" s="11"/>
      <c r="L77" s="11">
        <v>0</v>
      </c>
      <c r="M77" s="11">
        <v>0</v>
      </c>
      <c r="N77" s="11">
        <v>0</v>
      </c>
      <c r="O77" s="11">
        <v>0</v>
      </c>
      <c r="P77" s="11"/>
      <c r="Q77" s="11">
        <v>0</v>
      </c>
      <c r="R77" s="11">
        <v>0</v>
      </c>
      <c r="S77" s="11">
        <v>0</v>
      </c>
      <c r="T77" s="11">
        <v>0</v>
      </c>
      <c r="U77" s="11"/>
      <c r="V77" s="12">
        <f t="shared" si="12"/>
        <v>1</v>
      </c>
      <c r="W77" s="12">
        <f t="shared" si="13"/>
        <v>1</v>
      </c>
      <c r="X77" s="12">
        <f t="shared" si="14"/>
        <v>80</v>
      </c>
      <c r="Y77" s="12">
        <f t="shared" si="15"/>
        <v>26</v>
      </c>
      <c r="Z77" s="12">
        <f t="shared" si="16"/>
        <v>108</v>
      </c>
    </row>
    <row r="78" spans="1:26" s="19" customFormat="1" ht="10.4" customHeight="1" x14ac:dyDescent="0.35">
      <c r="A78" s="36" t="s">
        <v>21</v>
      </c>
      <c r="B78" s="13">
        <f>SUM(B62:B77)</f>
        <v>18</v>
      </c>
      <c r="C78" s="13">
        <f t="shared" ref="C78:T78" si="34">SUM(C62:C77)</f>
        <v>12</v>
      </c>
      <c r="D78" s="13">
        <f t="shared" si="34"/>
        <v>11</v>
      </c>
      <c r="E78" s="13">
        <f t="shared" si="34"/>
        <v>9</v>
      </c>
      <c r="F78" s="13"/>
      <c r="G78" s="13">
        <f t="shared" si="34"/>
        <v>52</v>
      </c>
      <c r="H78" s="13">
        <f t="shared" si="34"/>
        <v>10</v>
      </c>
      <c r="I78" s="13">
        <f t="shared" si="34"/>
        <v>222</v>
      </c>
      <c r="J78" s="13">
        <f t="shared" si="34"/>
        <v>85</v>
      </c>
      <c r="K78" s="13"/>
      <c r="L78" s="13">
        <f t="shared" si="34"/>
        <v>0</v>
      </c>
      <c r="M78" s="13">
        <f t="shared" si="34"/>
        <v>0</v>
      </c>
      <c r="N78" s="13">
        <f t="shared" si="34"/>
        <v>0</v>
      </c>
      <c r="O78" s="13">
        <f t="shared" si="34"/>
        <v>0</v>
      </c>
      <c r="P78" s="13"/>
      <c r="Q78" s="13">
        <f t="shared" si="34"/>
        <v>0</v>
      </c>
      <c r="R78" s="13">
        <f t="shared" si="34"/>
        <v>0</v>
      </c>
      <c r="S78" s="13">
        <f t="shared" si="34"/>
        <v>0</v>
      </c>
      <c r="T78" s="13">
        <f t="shared" si="34"/>
        <v>0</v>
      </c>
      <c r="U78" s="13"/>
      <c r="V78" s="34">
        <f t="shared" si="12"/>
        <v>70</v>
      </c>
      <c r="W78" s="34">
        <f t="shared" si="13"/>
        <v>22</v>
      </c>
      <c r="X78" s="34">
        <f t="shared" si="14"/>
        <v>233</v>
      </c>
      <c r="Y78" s="34">
        <f t="shared" si="15"/>
        <v>94</v>
      </c>
      <c r="Z78" s="34">
        <f t="shared" si="16"/>
        <v>419</v>
      </c>
    </row>
    <row r="79" spans="1:26" s="19" customFormat="1" ht="10.15" customHeight="1" x14ac:dyDescent="0.35">
      <c r="A79" s="3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3"/>
      <c r="Q79" s="11"/>
      <c r="R79" s="11"/>
      <c r="S79" s="11"/>
      <c r="T79" s="11"/>
      <c r="U79" s="13"/>
      <c r="V79" s="12"/>
      <c r="W79" s="12"/>
      <c r="X79" s="12"/>
      <c r="Y79" s="12"/>
      <c r="Z79" s="12"/>
    </row>
    <row r="80" spans="1:26" s="17" customFormat="1" ht="10.4" customHeight="1" x14ac:dyDescent="0.35">
      <c r="A80" s="36" t="s">
        <v>67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2"/>
      <c r="W80" s="12"/>
      <c r="X80" s="12"/>
      <c r="Y80" s="12"/>
      <c r="Z80" s="12"/>
    </row>
    <row r="81" spans="1:26" s="17" customFormat="1" ht="11.5" customHeight="1" x14ac:dyDescent="0.35">
      <c r="A81" s="38" t="s">
        <v>68</v>
      </c>
      <c r="B81" s="11">
        <v>4</v>
      </c>
      <c r="C81" s="11">
        <v>12</v>
      </c>
      <c r="D81" s="11">
        <v>0</v>
      </c>
      <c r="E81" s="11">
        <v>0</v>
      </c>
      <c r="F81" s="11"/>
      <c r="G81" s="11">
        <v>6</v>
      </c>
      <c r="H81" s="11">
        <v>6</v>
      </c>
      <c r="I81" s="11">
        <v>0</v>
      </c>
      <c r="J81" s="11">
        <v>0</v>
      </c>
      <c r="K81" s="11"/>
      <c r="L81" s="11">
        <v>0</v>
      </c>
      <c r="M81" s="11">
        <v>0</v>
      </c>
      <c r="N81" s="11">
        <v>0</v>
      </c>
      <c r="O81" s="11">
        <v>0</v>
      </c>
      <c r="P81" s="11"/>
      <c r="Q81" s="11">
        <v>0</v>
      </c>
      <c r="R81" s="11">
        <v>0</v>
      </c>
      <c r="S81" s="11">
        <v>0</v>
      </c>
      <c r="T81" s="11">
        <v>0</v>
      </c>
      <c r="U81" s="11"/>
      <c r="V81" s="12">
        <f t="shared" si="12"/>
        <v>10</v>
      </c>
      <c r="W81" s="12">
        <f t="shared" si="13"/>
        <v>18</v>
      </c>
      <c r="X81" s="12">
        <f t="shared" si="14"/>
        <v>0</v>
      </c>
      <c r="Y81" s="12">
        <f t="shared" si="15"/>
        <v>0</v>
      </c>
      <c r="Z81" s="12">
        <f t="shared" si="16"/>
        <v>28</v>
      </c>
    </row>
    <row r="82" spans="1:26" s="17" customFormat="1" ht="10.4" customHeight="1" x14ac:dyDescent="0.35">
      <c r="A82" s="38" t="s">
        <v>69</v>
      </c>
      <c r="B82" s="11">
        <v>15</v>
      </c>
      <c r="C82" s="11">
        <v>35</v>
      </c>
      <c r="D82" s="11">
        <v>1</v>
      </c>
      <c r="E82" s="11">
        <v>1</v>
      </c>
      <c r="F82" s="11"/>
      <c r="G82" s="11">
        <v>30</v>
      </c>
      <c r="H82" s="11">
        <v>61</v>
      </c>
      <c r="I82" s="11">
        <v>4</v>
      </c>
      <c r="J82" s="11">
        <v>9</v>
      </c>
      <c r="K82" s="11"/>
      <c r="L82" s="11">
        <v>0</v>
      </c>
      <c r="M82" s="11">
        <v>0</v>
      </c>
      <c r="N82" s="11">
        <v>0</v>
      </c>
      <c r="O82" s="11">
        <v>0</v>
      </c>
      <c r="P82" s="11"/>
      <c r="Q82" s="11">
        <v>0</v>
      </c>
      <c r="R82" s="11">
        <v>0</v>
      </c>
      <c r="S82" s="11">
        <v>0</v>
      </c>
      <c r="T82" s="11">
        <v>0</v>
      </c>
      <c r="U82" s="11"/>
      <c r="V82" s="12">
        <f t="shared" si="12"/>
        <v>45</v>
      </c>
      <c r="W82" s="12">
        <f t="shared" si="13"/>
        <v>96</v>
      </c>
      <c r="X82" s="12">
        <f t="shared" si="14"/>
        <v>5</v>
      </c>
      <c r="Y82" s="12">
        <f t="shared" si="15"/>
        <v>10</v>
      </c>
      <c r="Z82" s="12">
        <f t="shared" si="16"/>
        <v>156</v>
      </c>
    </row>
    <row r="83" spans="1:26" s="17" customFormat="1" ht="10.4" customHeight="1" x14ac:dyDescent="0.35">
      <c r="A83" s="38" t="s">
        <v>70</v>
      </c>
      <c r="B83" s="11">
        <v>28</v>
      </c>
      <c r="C83" s="11">
        <v>70</v>
      </c>
      <c r="D83" s="11">
        <v>0</v>
      </c>
      <c r="E83" s="11">
        <v>2</v>
      </c>
      <c r="F83" s="11"/>
      <c r="G83" s="11">
        <v>24</v>
      </c>
      <c r="H83" s="11">
        <v>60</v>
      </c>
      <c r="I83" s="11">
        <v>1</v>
      </c>
      <c r="J83" s="11">
        <v>12</v>
      </c>
      <c r="K83" s="11"/>
      <c r="L83" s="11">
        <v>0</v>
      </c>
      <c r="M83" s="11">
        <v>0</v>
      </c>
      <c r="N83" s="11">
        <v>0</v>
      </c>
      <c r="O83" s="11">
        <v>0</v>
      </c>
      <c r="P83" s="18"/>
      <c r="Q83" s="11">
        <v>0</v>
      </c>
      <c r="R83" s="11">
        <v>0</v>
      </c>
      <c r="S83" s="11">
        <v>0</v>
      </c>
      <c r="T83" s="11">
        <v>0</v>
      </c>
      <c r="U83" s="11"/>
      <c r="V83" s="12">
        <f t="shared" ref="V83:V85" si="35">B83+G83+L83+Q83</f>
        <v>52</v>
      </c>
      <c r="W83" s="12">
        <f t="shared" ref="W83:W85" si="36">C83+H83+M83+R83</f>
        <v>130</v>
      </c>
      <c r="X83" s="12">
        <f t="shared" ref="X83:X85" si="37">D83+I83+N83+S83</f>
        <v>1</v>
      </c>
      <c r="Y83" s="12">
        <f>E83+J83+O83+T83</f>
        <v>14</v>
      </c>
      <c r="Z83" s="12">
        <f t="shared" ref="Z83:Z85" si="38">SUM(V83:Y83)</f>
        <v>197</v>
      </c>
    </row>
    <row r="84" spans="1:26" s="17" customFormat="1" ht="10.4" customHeight="1" x14ac:dyDescent="0.35">
      <c r="A84" s="38" t="s">
        <v>71</v>
      </c>
      <c r="B84" s="11">
        <v>5</v>
      </c>
      <c r="C84" s="11">
        <v>43</v>
      </c>
      <c r="D84" s="11">
        <v>0</v>
      </c>
      <c r="E84" s="11">
        <v>1</v>
      </c>
      <c r="F84" s="11"/>
      <c r="G84" s="11">
        <v>20</v>
      </c>
      <c r="H84" s="11">
        <v>40</v>
      </c>
      <c r="I84" s="11">
        <v>0</v>
      </c>
      <c r="J84" s="11">
        <v>5</v>
      </c>
      <c r="K84" s="11"/>
      <c r="L84" s="11">
        <v>0</v>
      </c>
      <c r="M84" s="11">
        <v>0</v>
      </c>
      <c r="N84" s="11">
        <v>0</v>
      </c>
      <c r="O84" s="11">
        <v>0</v>
      </c>
      <c r="P84" s="11"/>
      <c r="Q84" s="11">
        <v>0</v>
      </c>
      <c r="R84" s="11">
        <v>0</v>
      </c>
      <c r="S84" s="11">
        <v>0</v>
      </c>
      <c r="T84" s="11">
        <v>0</v>
      </c>
      <c r="U84" s="11"/>
      <c r="V84" s="12">
        <f t="shared" si="35"/>
        <v>25</v>
      </c>
      <c r="W84" s="12">
        <f t="shared" si="36"/>
        <v>83</v>
      </c>
      <c r="X84" s="12">
        <f t="shared" si="37"/>
        <v>0</v>
      </c>
      <c r="Y84" s="12">
        <f t="shared" ref="Y84:Y85" si="39">E84+J84+O84+T84</f>
        <v>6</v>
      </c>
      <c r="Z84" s="12">
        <f t="shared" si="38"/>
        <v>114</v>
      </c>
    </row>
    <row r="85" spans="1:26" s="19" customFormat="1" ht="10.4" customHeight="1" x14ac:dyDescent="0.35">
      <c r="A85" s="36" t="s">
        <v>21</v>
      </c>
      <c r="B85" s="13">
        <f>SUM(B81:B84)</f>
        <v>52</v>
      </c>
      <c r="C85" s="13">
        <f t="shared" ref="C85:T85" si="40">SUM(C81:C84)</f>
        <v>160</v>
      </c>
      <c r="D85" s="13">
        <f t="shared" si="40"/>
        <v>1</v>
      </c>
      <c r="E85" s="13">
        <f t="shared" si="40"/>
        <v>4</v>
      </c>
      <c r="F85" s="13"/>
      <c r="G85" s="13">
        <f t="shared" si="40"/>
        <v>80</v>
      </c>
      <c r="H85" s="13">
        <f t="shared" si="40"/>
        <v>167</v>
      </c>
      <c r="I85" s="13">
        <f t="shared" si="40"/>
        <v>5</v>
      </c>
      <c r="J85" s="13">
        <f t="shared" si="40"/>
        <v>26</v>
      </c>
      <c r="K85" s="13"/>
      <c r="L85" s="13">
        <f t="shared" si="40"/>
        <v>0</v>
      </c>
      <c r="M85" s="13">
        <f t="shared" si="40"/>
        <v>0</v>
      </c>
      <c r="N85" s="13">
        <f t="shared" si="40"/>
        <v>0</v>
      </c>
      <c r="O85" s="13">
        <f t="shared" si="40"/>
        <v>0</v>
      </c>
      <c r="P85" s="13"/>
      <c r="Q85" s="13">
        <f t="shared" si="40"/>
        <v>0</v>
      </c>
      <c r="R85" s="13">
        <f t="shared" si="40"/>
        <v>0</v>
      </c>
      <c r="S85" s="13">
        <f t="shared" si="40"/>
        <v>0</v>
      </c>
      <c r="T85" s="13">
        <f t="shared" si="40"/>
        <v>0</v>
      </c>
      <c r="U85" s="13"/>
      <c r="V85" s="34">
        <f t="shared" si="35"/>
        <v>132</v>
      </c>
      <c r="W85" s="34">
        <f t="shared" si="36"/>
        <v>327</v>
      </c>
      <c r="X85" s="34">
        <f t="shared" si="37"/>
        <v>6</v>
      </c>
      <c r="Y85" s="34">
        <f t="shared" si="39"/>
        <v>30</v>
      </c>
      <c r="Z85" s="34">
        <f t="shared" si="38"/>
        <v>495</v>
      </c>
    </row>
    <row r="86" spans="1:26" s="19" customFormat="1" ht="10.15" customHeight="1" x14ac:dyDescent="0.35">
      <c r="A86" s="3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3"/>
      <c r="Q86" s="11"/>
      <c r="R86" s="11"/>
      <c r="S86" s="11"/>
      <c r="T86" s="11"/>
      <c r="U86" s="13"/>
      <c r="V86" s="12"/>
      <c r="W86" s="12"/>
      <c r="X86" s="12"/>
      <c r="Y86" s="12"/>
      <c r="Z86" s="12"/>
    </row>
    <row r="87" spans="1:26" s="17" customFormat="1" ht="10.15" customHeight="1" x14ac:dyDescent="0.35">
      <c r="A87" s="36" t="s">
        <v>72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2"/>
      <c r="W87" s="12"/>
      <c r="X87" s="12"/>
      <c r="Y87" s="12"/>
      <c r="Z87" s="12"/>
    </row>
    <row r="88" spans="1:26" s="17" customFormat="1" ht="10.15" customHeight="1" x14ac:dyDescent="0.35">
      <c r="A88" s="36" t="s">
        <v>73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2"/>
      <c r="W88" s="12"/>
      <c r="X88" s="12"/>
      <c r="Y88" s="12"/>
      <c r="Z88" s="12"/>
    </row>
    <row r="89" spans="1:26" s="17" customFormat="1" ht="10.15" customHeight="1" x14ac:dyDescent="0.35">
      <c r="A89" s="38" t="s">
        <v>74</v>
      </c>
      <c r="B89" s="11">
        <v>0</v>
      </c>
      <c r="C89" s="11">
        <v>0</v>
      </c>
      <c r="D89" s="11">
        <v>0</v>
      </c>
      <c r="E89" s="11">
        <v>0</v>
      </c>
      <c r="F89" s="11"/>
      <c r="G89" s="11">
        <v>26</v>
      </c>
      <c r="H89" s="11">
        <v>13</v>
      </c>
      <c r="I89" s="11">
        <v>3</v>
      </c>
      <c r="J89" s="11">
        <v>2</v>
      </c>
      <c r="K89" s="11"/>
      <c r="L89" s="11">
        <v>0</v>
      </c>
      <c r="M89" s="11">
        <v>0</v>
      </c>
      <c r="N89" s="11">
        <v>0</v>
      </c>
      <c r="O89" s="11">
        <v>0</v>
      </c>
      <c r="P89" s="11"/>
      <c r="Q89" s="11">
        <v>0</v>
      </c>
      <c r="R89" s="11">
        <v>0</v>
      </c>
      <c r="S89" s="11">
        <v>0</v>
      </c>
      <c r="T89" s="11">
        <v>0</v>
      </c>
      <c r="U89" s="11"/>
      <c r="V89" s="12">
        <f t="shared" si="12"/>
        <v>26</v>
      </c>
      <c r="W89" s="12">
        <f t="shared" si="13"/>
        <v>13</v>
      </c>
      <c r="X89" s="12">
        <f t="shared" si="14"/>
        <v>3</v>
      </c>
      <c r="Y89" s="12">
        <f t="shared" si="15"/>
        <v>2</v>
      </c>
      <c r="Z89" s="12">
        <f t="shared" si="16"/>
        <v>44</v>
      </c>
    </row>
    <row r="90" spans="1:26" s="17" customFormat="1" ht="10.15" customHeight="1" x14ac:dyDescent="0.35">
      <c r="A90" s="38" t="s">
        <v>75</v>
      </c>
      <c r="B90" s="11">
        <v>11</v>
      </c>
      <c r="C90" s="11">
        <v>14</v>
      </c>
      <c r="D90" s="11">
        <v>0</v>
      </c>
      <c r="E90" s="11">
        <v>0</v>
      </c>
      <c r="F90" s="11"/>
      <c r="G90" s="11">
        <v>5</v>
      </c>
      <c r="H90" s="11">
        <v>3</v>
      </c>
      <c r="I90" s="11">
        <v>0</v>
      </c>
      <c r="J90" s="11">
        <v>0</v>
      </c>
      <c r="K90" s="11"/>
      <c r="L90" s="11">
        <v>0</v>
      </c>
      <c r="M90" s="11">
        <v>0</v>
      </c>
      <c r="N90" s="11">
        <v>0</v>
      </c>
      <c r="O90" s="11">
        <v>0</v>
      </c>
      <c r="P90" s="11"/>
      <c r="Q90" s="11">
        <v>0</v>
      </c>
      <c r="R90" s="11">
        <v>0</v>
      </c>
      <c r="S90" s="11">
        <v>0</v>
      </c>
      <c r="T90" s="11">
        <v>0</v>
      </c>
      <c r="U90" s="11"/>
      <c r="V90" s="12">
        <f t="shared" si="12"/>
        <v>16</v>
      </c>
      <c r="W90" s="12">
        <f t="shared" si="13"/>
        <v>17</v>
      </c>
      <c r="X90" s="12">
        <f t="shared" si="14"/>
        <v>0</v>
      </c>
      <c r="Y90" s="12">
        <f t="shared" si="15"/>
        <v>0</v>
      </c>
      <c r="Z90" s="12">
        <f t="shared" si="16"/>
        <v>33</v>
      </c>
    </row>
    <row r="91" spans="1:26" s="17" customFormat="1" ht="10.15" customHeight="1" x14ac:dyDescent="0.35">
      <c r="A91" s="38" t="s">
        <v>76</v>
      </c>
      <c r="B91" s="11">
        <v>0</v>
      </c>
      <c r="C91" s="11">
        <v>6</v>
      </c>
      <c r="D91" s="11">
        <v>0</v>
      </c>
      <c r="E91" s="11">
        <v>0</v>
      </c>
      <c r="F91" s="11"/>
      <c r="G91" s="11">
        <v>3</v>
      </c>
      <c r="H91" s="11">
        <v>7</v>
      </c>
      <c r="I91" s="11">
        <v>0</v>
      </c>
      <c r="J91" s="11">
        <v>0</v>
      </c>
      <c r="K91" s="11"/>
      <c r="L91" s="11">
        <v>0</v>
      </c>
      <c r="M91" s="11">
        <v>0</v>
      </c>
      <c r="N91" s="11">
        <v>0</v>
      </c>
      <c r="O91" s="11">
        <v>0</v>
      </c>
      <c r="P91" s="11"/>
      <c r="Q91" s="11">
        <v>0</v>
      </c>
      <c r="R91" s="11">
        <v>0</v>
      </c>
      <c r="S91" s="11">
        <v>0</v>
      </c>
      <c r="T91" s="11">
        <v>0</v>
      </c>
      <c r="U91" s="11"/>
      <c r="V91" s="12">
        <f t="shared" si="12"/>
        <v>3</v>
      </c>
      <c r="W91" s="12">
        <f t="shared" si="13"/>
        <v>13</v>
      </c>
      <c r="X91" s="12">
        <f t="shared" si="14"/>
        <v>0</v>
      </c>
      <c r="Y91" s="12">
        <f t="shared" si="15"/>
        <v>0</v>
      </c>
      <c r="Z91" s="12">
        <f t="shared" si="16"/>
        <v>16</v>
      </c>
    </row>
    <row r="92" spans="1:26" s="17" customFormat="1" ht="10.15" customHeight="1" x14ac:dyDescent="0.35">
      <c r="A92" s="38" t="s">
        <v>77</v>
      </c>
      <c r="B92" s="11">
        <v>11</v>
      </c>
      <c r="C92" s="11">
        <v>9</v>
      </c>
      <c r="D92" s="11">
        <v>0</v>
      </c>
      <c r="E92" s="11">
        <v>0</v>
      </c>
      <c r="F92" s="11"/>
      <c r="G92" s="11">
        <v>0</v>
      </c>
      <c r="H92" s="11">
        <v>1</v>
      </c>
      <c r="I92" s="11">
        <v>0</v>
      </c>
      <c r="J92" s="11">
        <v>0</v>
      </c>
      <c r="K92" s="11"/>
      <c r="L92" s="11">
        <v>0</v>
      </c>
      <c r="M92" s="11">
        <v>0</v>
      </c>
      <c r="N92" s="11">
        <v>0</v>
      </c>
      <c r="O92" s="11">
        <v>0</v>
      </c>
      <c r="P92" s="11"/>
      <c r="Q92" s="11">
        <v>0</v>
      </c>
      <c r="R92" s="11">
        <v>0</v>
      </c>
      <c r="S92" s="11">
        <v>2</v>
      </c>
      <c r="T92" s="11">
        <v>0</v>
      </c>
      <c r="U92" s="11"/>
      <c r="V92" s="12">
        <f t="shared" si="12"/>
        <v>11</v>
      </c>
      <c r="W92" s="12">
        <f t="shared" si="13"/>
        <v>10</v>
      </c>
      <c r="X92" s="12">
        <f t="shared" si="14"/>
        <v>2</v>
      </c>
      <c r="Y92" s="12">
        <f t="shared" si="15"/>
        <v>0</v>
      </c>
      <c r="Z92" s="12">
        <f t="shared" si="16"/>
        <v>23</v>
      </c>
    </row>
    <row r="93" spans="1:26" s="17" customFormat="1" ht="10.15" customHeight="1" x14ac:dyDescent="0.35">
      <c r="A93" s="38" t="s">
        <v>78</v>
      </c>
      <c r="B93" s="11">
        <v>0</v>
      </c>
      <c r="C93" s="11">
        <v>0</v>
      </c>
      <c r="D93" s="11">
        <v>0</v>
      </c>
      <c r="E93" s="11">
        <v>0</v>
      </c>
      <c r="F93" s="11"/>
      <c r="G93" s="11">
        <v>24</v>
      </c>
      <c r="H93" s="11">
        <v>14</v>
      </c>
      <c r="I93" s="11">
        <v>1</v>
      </c>
      <c r="J93" s="11">
        <v>0</v>
      </c>
      <c r="K93" s="11"/>
      <c r="L93" s="11">
        <v>0</v>
      </c>
      <c r="M93" s="11">
        <v>0</v>
      </c>
      <c r="N93" s="11">
        <v>0</v>
      </c>
      <c r="O93" s="11">
        <v>0</v>
      </c>
      <c r="P93" s="11"/>
      <c r="Q93" s="11">
        <v>0</v>
      </c>
      <c r="R93" s="11">
        <v>0</v>
      </c>
      <c r="S93" s="11">
        <v>1</v>
      </c>
      <c r="T93" s="11">
        <v>0</v>
      </c>
      <c r="U93" s="11"/>
      <c r="V93" s="12">
        <f t="shared" si="12"/>
        <v>24</v>
      </c>
      <c r="W93" s="12">
        <f t="shared" si="13"/>
        <v>14</v>
      </c>
      <c r="X93" s="12">
        <f t="shared" si="14"/>
        <v>2</v>
      </c>
      <c r="Y93" s="12">
        <f t="shared" si="15"/>
        <v>0</v>
      </c>
      <c r="Z93" s="12">
        <f t="shared" si="16"/>
        <v>40</v>
      </c>
    </row>
    <row r="94" spans="1:26" s="19" customFormat="1" ht="10.15" customHeight="1" x14ac:dyDescent="0.35">
      <c r="A94" s="36" t="s">
        <v>21</v>
      </c>
      <c r="B94" s="13">
        <f>SUM(B89:B93)</f>
        <v>22</v>
      </c>
      <c r="C94" s="13">
        <f t="shared" ref="C94:T94" si="41">SUM(C89:C93)</f>
        <v>29</v>
      </c>
      <c r="D94" s="13">
        <f t="shared" si="41"/>
        <v>0</v>
      </c>
      <c r="E94" s="13">
        <f t="shared" si="41"/>
        <v>0</v>
      </c>
      <c r="F94" s="13"/>
      <c r="G94" s="13">
        <f t="shared" si="41"/>
        <v>58</v>
      </c>
      <c r="H94" s="13">
        <f t="shared" si="41"/>
        <v>38</v>
      </c>
      <c r="I94" s="13">
        <f t="shared" si="41"/>
        <v>4</v>
      </c>
      <c r="J94" s="13">
        <f t="shared" si="41"/>
        <v>2</v>
      </c>
      <c r="K94" s="13"/>
      <c r="L94" s="13">
        <f t="shared" si="41"/>
        <v>0</v>
      </c>
      <c r="M94" s="13">
        <f t="shared" si="41"/>
        <v>0</v>
      </c>
      <c r="N94" s="13">
        <f t="shared" si="41"/>
        <v>0</v>
      </c>
      <c r="O94" s="13">
        <f t="shared" si="41"/>
        <v>0</v>
      </c>
      <c r="P94" s="13"/>
      <c r="Q94" s="13">
        <f t="shared" si="41"/>
        <v>0</v>
      </c>
      <c r="R94" s="13">
        <f t="shared" si="41"/>
        <v>0</v>
      </c>
      <c r="S94" s="13">
        <f t="shared" si="41"/>
        <v>3</v>
      </c>
      <c r="T94" s="13">
        <f t="shared" si="41"/>
        <v>0</v>
      </c>
      <c r="U94" s="13"/>
      <c r="V94" s="34">
        <f t="shared" si="12"/>
        <v>80</v>
      </c>
      <c r="W94" s="34">
        <f t="shared" si="13"/>
        <v>67</v>
      </c>
      <c r="X94" s="34">
        <f t="shared" si="14"/>
        <v>7</v>
      </c>
      <c r="Y94" s="34">
        <f t="shared" si="15"/>
        <v>2</v>
      </c>
      <c r="Z94" s="34">
        <f t="shared" si="16"/>
        <v>156</v>
      </c>
    </row>
    <row r="95" spans="1:26" s="19" customFormat="1" ht="10.15" customHeight="1" x14ac:dyDescent="0.35">
      <c r="A95" s="3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3"/>
      <c r="Q95" s="11"/>
      <c r="R95" s="11"/>
      <c r="S95" s="11"/>
      <c r="T95" s="11"/>
      <c r="U95" s="13"/>
      <c r="V95" s="12"/>
      <c r="W95" s="12"/>
      <c r="X95" s="12"/>
      <c r="Y95" s="12"/>
      <c r="Z95" s="12"/>
    </row>
    <row r="96" spans="1:26" s="17" customFormat="1" ht="10.4" customHeight="1" x14ac:dyDescent="0.35">
      <c r="A96" s="36" t="s">
        <v>79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2"/>
      <c r="W96" s="12"/>
      <c r="X96" s="12"/>
      <c r="Y96" s="12"/>
      <c r="Z96" s="12"/>
    </row>
    <row r="97" spans="1:35" s="17" customFormat="1" ht="11.5" customHeight="1" x14ac:dyDescent="0.35">
      <c r="A97" s="38" t="s">
        <v>80</v>
      </c>
      <c r="B97" s="11">
        <v>15</v>
      </c>
      <c r="C97" s="11">
        <v>10</v>
      </c>
      <c r="D97" s="11">
        <v>2</v>
      </c>
      <c r="E97" s="11">
        <v>1</v>
      </c>
      <c r="F97" s="11"/>
      <c r="G97" s="11">
        <v>0</v>
      </c>
      <c r="H97" s="11">
        <v>0</v>
      </c>
      <c r="I97" s="11">
        <v>0</v>
      </c>
      <c r="J97" s="11">
        <v>0</v>
      </c>
      <c r="K97" s="11"/>
      <c r="L97" s="11">
        <v>0</v>
      </c>
      <c r="M97" s="11">
        <v>0</v>
      </c>
      <c r="N97" s="11">
        <v>0</v>
      </c>
      <c r="O97" s="11">
        <v>0</v>
      </c>
      <c r="P97" s="11"/>
      <c r="Q97" s="11">
        <v>0</v>
      </c>
      <c r="R97" s="11">
        <v>0</v>
      </c>
      <c r="S97" s="11">
        <v>0</v>
      </c>
      <c r="T97" s="11">
        <v>0</v>
      </c>
      <c r="U97" s="11"/>
      <c r="V97" s="12">
        <f t="shared" si="12"/>
        <v>15</v>
      </c>
      <c r="W97" s="12">
        <f t="shared" si="13"/>
        <v>10</v>
      </c>
      <c r="X97" s="12">
        <f t="shared" si="14"/>
        <v>2</v>
      </c>
      <c r="Y97" s="12">
        <f t="shared" si="15"/>
        <v>1</v>
      </c>
      <c r="Z97" s="12">
        <f t="shared" si="16"/>
        <v>28</v>
      </c>
    </row>
    <row r="98" spans="1:35" s="17" customFormat="1" ht="11.5" customHeight="1" x14ac:dyDescent="0.35">
      <c r="A98" s="38" t="s">
        <v>81</v>
      </c>
      <c r="B98" s="11">
        <v>0</v>
      </c>
      <c r="C98" s="11">
        <v>0</v>
      </c>
      <c r="D98" s="11">
        <v>0</v>
      </c>
      <c r="E98" s="11">
        <v>0</v>
      </c>
      <c r="F98" s="11"/>
      <c r="G98" s="11">
        <v>0</v>
      </c>
      <c r="H98" s="11">
        <v>0</v>
      </c>
      <c r="I98" s="11">
        <v>0</v>
      </c>
      <c r="J98" s="11">
        <v>0</v>
      </c>
      <c r="K98" s="11"/>
      <c r="L98" s="11">
        <v>0</v>
      </c>
      <c r="M98" s="11">
        <v>0</v>
      </c>
      <c r="N98" s="11">
        <v>0</v>
      </c>
      <c r="O98" s="11">
        <v>0</v>
      </c>
      <c r="P98" s="11"/>
      <c r="Q98" s="11">
        <v>0</v>
      </c>
      <c r="R98" s="11">
        <v>0</v>
      </c>
      <c r="S98" s="11">
        <v>0</v>
      </c>
      <c r="T98" s="11">
        <v>0</v>
      </c>
      <c r="U98" s="11"/>
      <c r="V98" s="12">
        <f t="shared" si="12"/>
        <v>0</v>
      </c>
      <c r="W98" s="12">
        <f t="shared" si="13"/>
        <v>0</v>
      </c>
      <c r="X98" s="12">
        <f t="shared" si="14"/>
        <v>0</v>
      </c>
      <c r="Y98" s="12">
        <f t="shared" si="15"/>
        <v>0</v>
      </c>
      <c r="Z98" s="12">
        <f t="shared" si="16"/>
        <v>0</v>
      </c>
    </row>
    <row r="99" spans="1:35" s="17" customFormat="1" ht="11.5" customHeight="1" x14ac:dyDescent="0.35">
      <c r="A99" s="38" t="s">
        <v>82</v>
      </c>
      <c r="B99" s="11">
        <v>0</v>
      </c>
      <c r="C99" s="11">
        <v>0</v>
      </c>
      <c r="D99" s="11">
        <v>0</v>
      </c>
      <c r="E99" s="11">
        <v>0</v>
      </c>
      <c r="F99" s="11"/>
      <c r="G99" s="11">
        <v>13</v>
      </c>
      <c r="H99" s="11">
        <v>10</v>
      </c>
      <c r="I99" s="11">
        <v>0</v>
      </c>
      <c r="J99" s="11">
        <v>0</v>
      </c>
      <c r="K99" s="11"/>
      <c r="L99" s="11">
        <v>0</v>
      </c>
      <c r="M99" s="11">
        <v>0</v>
      </c>
      <c r="N99" s="11">
        <v>0</v>
      </c>
      <c r="O99" s="11">
        <v>0</v>
      </c>
      <c r="P99" s="11"/>
      <c r="Q99" s="11">
        <v>0</v>
      </c>
      <c r="R99" s="11">
        <v>0</v>
      </c>
      <c r="S99" s="11">
        <v>0</v>
      </c>
      <c r="T99" s="11">
        <v>0</v>
      </c>
      <c r="U99" s="11"/>
      <c r="V99" s="12">
        <f t="shared" si="12"/>
        <v>13</v>
      </c>
      <c r="W99" s="12">
        <f t="shared" si="13"/>
        <v>10</v>
      </c>
      <c r="X99" s="12">
        <f t="shared" si="14"/>
        <v>0</v>
      </c>
      <c r="Y99" s="12">
        <f t="shared" si="15"/>
        <v>0</v>
      </c>
      <c r="Z99" s="12">
        <f t="shared" si="16"/>
        <v>23</v>
      </c>
    </row>
    <row r="100" spans="1:35" s="17" customFormat="1" ht="11.5" customHeight="1" x14ac:dyDescent="0.35">
      <c r="A100" s="38" t="s">
        <v>83</v>
      </c>
      <c r="B100" s="11">
        <v>0</v>
      </c>
      <c r="C100" s="11">
        <v>0</v>
      </c>
      <c r="D100" s="11">
        <v>0</v>
      </c>
      <c r="E100" s="11">
        <v>0</v>
      </c>
      <c r="F100" s="11"/>
      <c r="G100" s="11">
        <v>0</v>
      </c>
      <c r="H100" s="11">
        <v>0</v>
      </c>
      <c r="I100" s="11">
        <v>0</v>
      </c>
      <c r="J100" s="11">
        <v>0</v>
      </c>
      <c r="K100" s="11"/>
      <c r="L100" s="11">
        <v>0</v>
      </c>
      <c r="M100" s="11">
        <v>0</v>
      </c>
      <c r="N100" s="11">
        <v>0</v>
      </c>
      <c r="O100" s="11">
        <v>0</v>
      </c>
      <c r="P100" s="11"/>
      <c r="Q100" s="11">
        <v>0</v>
      </c>
      <c r="R100" s="11">
        <v>0</v>
      </c>
      <c r="S100" s="11">
        <v>0</v>
      </c>
      <c r="T100" s="11">
        <v>0</v>
      </c>
      <c r="U100" s="11"/>
      <c r="V100" s="12">
        <f t="shared" ref="V100:V160" si="42">B100+G100+L100+Q100</f>
        <v>0</v>
      </c>
      <c r="W100" s="12">
        <f t="shared" ref="W100:W160" si="43">C100+H100+M100+R100</f>
        <v>0</v>
      </c>
      <c r="X100" s="12">
        <f t="shared" ref="X100:X160" si="44">D100+I100+N100+S100</f>
        <v>0</v>
      </c>
      <c r="Y100" s="12">
        <f t="shared" ref="Y100:Y160" si="45">E100+J100+O100+T100</f>
        <v>0</v>
      </c>
      <c r="Z100" s="12">
        <f t="shared" ref="Z100:Z160" si="46">SUM(V100:Y100)</f>
        <v>0</v>
      </c>
    </row>
    <row r="101" spans="1:35" s="17" customFormat="1" ht="11.5" customHeight="1" x14ac:dyDescent="0.35">
      <c r="A101" s="38" t="s">
        <v>142</v>
      </c>
      <c r="B101" s="11">
        <v>24</v>
      </c>
      <c r="C101" s="11">
        <f>19+1</f>
        <v>20</v>
      </c>
      <c r="D101" s="11">
        <v>1</v>
      </c>
      <c r="E101" s="11">
        <v>0</v>
      </c>
      <c r="F101" s="11"/>
      <c r="G101" s="11">
        <v>17</v>
      </c>
      <c r="H101" s="11">
        <v>10</v>
      </c>
      <c r="I101" s="11">
        <v>2</v>
      </c>
      <c r="J101" s="11">
        <v>2</v>
      </c>
      <c r="K101" s="11"/>
      <c r="L101" s="11">
        <v>0</v>
      </c>
      <c r="M101" s="11">
        <v>0</v>
      </c>
      <c r="N101" s="11">
        <v>0</v>
      </c>
      <c r="O101" s="11">
        <v>0</v>
      </c>
      <c r="P101" s="11"/>
      <c r="Q101" s="11">
        <v>0</v>
      </c>
      <c r="R101" s="11">
        <v>0</v>
      </c>
      <c r="S101" s="11">
        <v>0</v>
      </c>
      <c r="T101" s="11">
        <v>0</v>
      </c>
      <c r="U101" s="11"/>
      <c r="V101" s="12">
        <f t="shared" si="42"/>
        <v>41</v>
      </c>
      <c r="W101" s="12">
        <f t="shared" si="43"/>
        <v>30</v>
      </c>
      <c r="X101" s="12">
        <f t="shared" si="44"/>
        <v>3</v>
      </c>
      <c r="Y101" s="12">
        <f t="shared" si="45"/>
        <v>2</v>
      </c>
      <c r="Z101" s="12">
        <f t="shared" si="46"/>
        <v>76</v>
      </c>
      <c r="AB101" s="41"/>
      <c r="AC101" s="41"/>
      <c r="AD101" s="41"/>
      <c r="AE101" s="41"/>
      <c r="AF101" s="41"/>
      <c r="AG101" s="41"/>
      <c r="AH101" s="41"/>
      <c r="AI101" s="41"/>
    </row>
    <row r="102" spans="1:35" s="19" customFormat="1" ht="10.4" customHeight="1" x14ac:dyDescent="0.35">
      <c r="A102" s="36" t="s">
        <v>21</v>
      </c>
      <c r="B102" s="13">
        <f>SUM(B97:B101)</f>
        <v>39</v>
      </c>
      <c r="C102" s="13">
        <f t="shared" ref="C102:T102" si="47">SUM(C97:C101)</f>
        <v>30</v>
      </c>
      <c r="D102" s="13">
        <f t="shared" si="47"/>
        <v>3</v>
      </c>
      <c r="E102" s="13">
        <f t="shared" si="47"/>
        <v>1</v>
      </c>
      <c r="F102" s="13"/>
      <c r="G102" s="13">
        <f t="shared" si="47"/>
        <v>30</v>
      </c>
      <c r="H102" s="13">
        <f t="shared" si="47"/>
        <v>20</v>
      </c>
      <c r="I102" s="13">
        <f t="shared" si="47"/>
        <v>2</v>
      </c>
      <c r="J102" s="13">
        <f t="shared" si="47"/>
        <v>2</v>
      </c>
      <c r="K102" s="13"/>
      <c r="L102" s="13">
        <f t="shared" si="47"/>
        <v>0</v>
      </c>
      <c r="M102" s="13">
        <f t="shared" si="47"/>
        <v>0</v>
      </c>
      <c r="N102" s="13">
        <f t="shared" si="47"/>
        <v>0</v>
      </c>
      <c r="O102" s="13">
        <f t="shared" si="47"/>
        <v>0</v>
      </c>
      <c r="P102" s="13"/>
      <c r="Q102" s="13">
        <f t="shared" si="47"/>
        <v>0</v>
      </c>
      <c r="R102" s="13">
        <f t="shared" si="47"/>
        <v>0</v>
      </c>
      <c r="S102" s="13">
        <f t="shared" si="47"/>
        <v>0</v>
      </c>
      <c r="T102" s="13">
        <f t="shared" si="47"/>
        <v>0</v>
      </c>
      <c r="U102" s="13"/>
      <c r="V102" s="34">
        <f t="shared" si="42"/>
        <v>69</v>
      </c>
      <c r="W102" s="34">
        <f t="shared" si="43"/>
        <v>50</v>
      </c>
      <c r="X102" s="34">
        <f t="shared" si="44"/>
        <v>5</v>
      </c>
      <c r="Y102" s="34">
        <f t="shared" si="45"/>
        <v>3</v>
      </c>
      <c r="Z102" s="34">
        <f t="shared" si="46"/>
        <v>127</v>
      </c>
    </row>
    <row r="103" spans="1:35" s="19" customFormat="1" ht="10.15" customHeight="1" x14ac:dyDescent="0.35">
      <c r="A103" s="36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3"/>
      <c r="Q103" s="11"/>
      <c r="R103" s="11"/>
      <c r="S103" s="11"/>
      <c r="T103" s="11"/>
      <c r="U103" s="13"/>
      <c r="V103" s="12"/>
      <c r="W103" s="12"/>
      <c r="X103" s="12"/>
      <c r="Y103" s="12"/>
      <c r="Z103" s="12"/>
    </row>
    <row r="104" spans="1:35" s="17" customFormat="1" ht="10.4" customHeight="1" x14ac:dyDescent="0.35">
      <c r="A104" s="36" t="s">
        <v>151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2"/>
      <c r="W104" s="12"/>
      <c r="X104" s="12"/>
      <c r="Y104" s="12"/>
      <c r="Z104" s="12"/>
    </row>
    <row r="105" spans="1:35" s="17" customFormat="1" ht="10.15" customHeight="1" x14ac:dyDescent="0.35">
      <c r="A105" s="3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2"/>
      <c r="W105" s="12"/>
      <c r="X105" s="12"/>
      <c r="Y105" s="12"/>
      <c r="Z105" s="12"/>
    </row>
    <row r="106" spans="1:35" s="17" customFormat="1" ht="11.5" customHeight="1" x14ac:dyDescent="0.35">
      <c r="A106" s="47" t="s">
        <v>143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Q106" s="11"/>
      <c r="R106" s="11"/>
      <c r="S106" s="11"/>
      <c r="T106" s="11"/>
      <c r="V106" s="12"/>
      <c r="W106" s="12"/>
      <c r="X106" s="12"/>
      <c r="Y106" s="12"/>
      <c r="Z106" s="12"/>
    </row>
    <row r="107" spans="1:35" s="17" customFormat="1" ht="10.4" customHeight="1" x14ac:dyDescent="0.35">
      <c r="A107" s="46" t="s">
        <v>84</v>
      </c>
      <c r="B107" s="11">
        <v>0</v>
      </c>
      <c r="C107" s="11">
        <v>0</v>
      </c>
      <c r="D107" s="11">
        <v>0</v>
      </c>
      <c r="E107" s="11">
        <v>0</v>
      </c>
      <c r="F107" s="11"/>
      <c r="G107" s="11">
        <v>0</v>
      </c>
      <c r="H107" s="11">
        <v>5</v>
      </c>
      <c r="I107" s="11">
        <v>0</v>
      </c>
      <c r="J107" s="11">
        <v>0</v>
      </c>
      <c r="K107" s="11"/>
      <c r="L107" s="11">
        <v>0</v>
      </c>
      <c r="M107" s="11">
        <v>0</v>
      </c>
      <c r="N107" s="11">
        <v>0</v>
      </c>
      <c r="O107" s="11">
        <v>0</v>
      </c>
      <c r="P107" s="11"/>
      <c r="Q107" s="11">
        <v>0</v>
      </c>
      <c r="R107" s="11">
        <v>0</v>
      </c>
      <c r="S107" s="11">
        <v>0</v>
      </c>
      <c r="T107" s="11">
        <v>0</v>
      </c>
      <c r="U107" s="11"/>
      <c r="V107" s="12">
        <f t="shared" si="42"/>
        <v>0</v>
      </c>
      <c r="W107" s="12">
        <f t="shared" si="43"/>
        <v>5</v>
      </c>
      <c r="X107" s="12">
        <f t="shared" si="44"/>
        <v>0</v>
      </c>
      <c r="Y107" s="12">
        <f t="shared" si="45"/>
        <v>0</v>
      </c>
      <c r="Z107" s="12">
        <f t="shared" si="46"/>
        <v>5</v>
      </c>
    </row>
    <row r="108" spans="1:35" s="17" customFormat="1" ht="10.4" customHeight="1" x14ac:dyDescent="0.35">
      <c r="A108" s="46" t="s">
        <v>85</v>
      </c>
      <c r="B108" s="11">
        <v>4</v>
      </c>
      <c r="C108" s="11">
        <v>3</v>
      </c>
      <c r="D108" s="11">
        <v>0</v>
      </c>
      <c r="E108" s="11">
        <v>0</v>
      </c>
      <c r="F108" s="11"/>
      <c r="G108" s="11">
        <v>2</v>
      </c>
      <c r="H108" s="11">
        <v>0</v>
      </c>
      <c r="I108" s="11">
        <v>2</v>
      </c>
      <c r="J108" s="11">
        <v>0</v>
      </c>
      <c r="K108" s="11"/>
      <c r="L108" s="11">
        <v>0</v>
      </c>
      <c r="M108" s="11">
        <v>0</v>
      </c>
      <c r="N108" s="11">
        <v>0</v>
      </c>
      <c r="O108" s="11">
        <v>0</v>
      </c>
      <c r="P108" s="11"/>
      <c r="Q108" s="11">
        <v>0</v>
      </c>
      <c r="R108" s="11">
        <v>0</v>
      </c>
      <c r="S108" s="11">
        <v>0</v>
      </c>
      <c r="T108" s="11">
        <v>0</v>
      </c>
      <c r="U108" s="11"/>
      <c r="V108" s="12">
        <f t="shared" si="42"/>
        <v>6</v>
      </c>
      <c r="W108" s="12">
        <f t="shared" si="43"/>
        <v>3</v>
      </c>
      <c r="X108" s="12">
        <f t="shared" si="44"/>
        <v>2</v>
      </c>
      <c r="Y108" s="12">
        <f t="shared" si="45"/>
        <v>0</v>
      </c>
      <c r="Z108" s="12">
        <f t="shared" si="46"/>
        <v>11</v>
      </c>
    </row>
    <row r="109" spans="1:35" s="17" customFormat="1" ht="10.4" customHeight="1" x14ac:dyDescent="0.35">
      <c r="A109" s="46" t="s">
        <v>86</v>
      </c>
      <c r="B109" s="11">
        <v>0</v>
      </c>
      <c r="C109" s="11">
        <v>0</v>
      </c>
      <c r="D109" s="11">
        <v>0</v>
      </c>
      <c r="E109" s="11">
        <v>0</v>
      </c>
      <c r="F109" s="11"/>
      <c r="G109" s="11">
        <v>5</v>
      </c>
      <c r="H109" s="11">
        <v>1</v>
      </c>
      <c r="I109" s="11">
        <v>0</v>
      </c>
      <c r="J109" s="11">
        <v>0</v>
      </c>
      <c r="K109" s="11"/>
      <c r="L109" s="11">
        <v>0</v>
      </c>
      <c r="M109" s="11">
        <v>0</v>
      </c>
      <c r="N109" s="11">
        <v>0</v>
      </c>
      <c r="O109" s="11">
        <v>0</v>
      </c>
      <c r="P109" s="11"/>
      <c r="Q109" s="11">
        <v>0</v>
      </c>
      <c r="R109" s="11">
        <v>0</v>
      </c>
      <c r="S109" s="11">
        <v>0</v>
      </c>
      <c r="T109" s="11">
        <v>0</v>
      </c>
      <c r="U109" s="11"/>
      <c r="V109" s="12">
        <f t="shared" si="42"/>
        <v>5</v>
      </c>
      <c r="W109" s="12">
        <f t="shared" si="43"/>
        <v>1</v>
      </c>
      <c r="X109" s="12">
        <f t="shared" si="44"/>
        <v>0</v>
      </c>
      <c r="Y109" s="12">
        <f t="shared" si="45"/>
        <v>0</v>
      </c>
      <c r="Z109" s="12">
        <f t="shared" si="46"/>
        <v>6</v>
      </c>
    </row>
    <row r="110" spans="1:35" s="17" customFormat="1" ht="10.4" customHeight="1" x14ac:dyDescent="0.35">
      <c r="A110" s="46" t="s">
        <v>87</v>
      </c>
      <c r="B110" s="11">
        <v>0</v>
      </c>
      <c r="C110" s="11">
        <v>0</v>
      </c>
      <c r="D110" s="11">
        <v>0</v>
      </c>
      <c r="E110" s="11">
        <v>0</v>
      </c>
      <c r="F110" s="11"/>
      <c r="G110" s="11">
        <v>1</v>
      </c>
      <c r="H110" s="11">
        <v>5</v>
      </c>
      <c r="I110" s="11">
        <v>0</v>
      </c>
      <c r="J110" s="11">
        <v>0</v>
      </c>
      <c r="K110" s="11"/>
      <c r="L110" s="11">
        <v>0</v>
      </c>
      <c r="M110" s="11">
        <v>0</v>
      </c>
      <c r="N110" s="11">
        <v>0</v>
      </c>
      <c r="O110" s="11">
        <v>0</v>
      </c>
      <c r="P110" s="11"/>
      <c r="Q110" s="11">
        <v>0</v>
      </c>
      <c r="R110" s="11">
        <v>0</v>
      </c>
      <c r="S110" s="11">
        <v>0</v>
      </c>
      <c r="T110" s="11">
        <v>0</v>
      </c>
      <c r="U110" s="11"/>
      <c r="V110" s="12">
        <f t="shared" si="42"/>
        <v>1</v>
      </c>
      <c r="W110" s="12">
        <f t="shared" si="43"/>
        <v>5</v>
      </c>
      <c r="X110" s="12">
        <f t="shared" si="44"/>
        <v>0</v>
      </c>
      <c r="Y110" s="12">
        <f t="shared" si="45"/>
        <v>0</v>
      </c>
      <c r="Z110" s="12">
        <f t="shared" si="46"/>
        <v>6</v>
      </c>
    </row>
    <row r="111" spans="1:35" s="17" customFormat="1" ht="10.4" customHeight="1" x14ac:dyDescent="0.35">
      <c r="A111" s="46" t="s">
        <v>88</v>
      </c>
      <c r="B111" s="11">
        <v>0</v>
      </c>
      <c r="C111" s="11">
        <v>0</v>
      </c>
      <c r="D111" s="11">
        <v>0</v>
      </c>
      <c r="E111" s="11">
        <v>0</v>
      </c>
      <c r="F111" s="11"/>
      <c r="G111" s="11">
        <v>5</v>
      </c>
      <c r="H111" s="11">
        <v>4</v>
      </c>
      <c r="I111" s="11">
        <v>0</v>
      </c>
      <c r="J111" s="11">
        <v>0</v>
      </c>
      <c r="K111" s="11"/>
      <c r="L111" s="11">
        <v>0</v>
      </c>
      <c r="M111" s="11">
        <v>0</v>
      </c>
      <c r="N111" s="11">
        <v>0</v>
      </c>
      <c r="O111" s="11">
        <v>0</v>
      </c>
      <c r="P111" s="11"/>
      <c r="Q111" s="11">
        <v>0</v>
      </c>
      <c r="R111" s="11">
        <v>0</v>
      </c>
      <c r="S111" s="11">
        <v>0</v>
      </c>
      <c r="T111" s="11">
        <v>0</v>
      </c>
      <c r="U111" s="11"/>
      <c r="V111" s="12">
        <f t="shared" si="42"/>
        <v>5</v>
      </c>
      <c r="W111" s="12">
        <f t="shared" si="43"/>
        <v>4</v>
      </c>
      <c r="X111" s="12">
        <f t="shared" si="44"/>
        <v>0</v>
      </c>
      <c r="Y111" s="12">
        <f t="shared" si="45"/>
        <v>0</v>
      </c>
      <c r="Z111" s="12">
        <f t="shared" si="46"/>
        <v>9</v>
      </c>
    </row>
    <row r="112" spans="1:35" s="17" customFormat="1" ht="11.5" customHeight="1" x14ac:dyDescent="0.35">
      <c r="A112" s="46" t="s">
        <v>135</v>
      </c>
      <c r="B112" s="11">
        <v>0</v>
      </c>
      <c r="C112" s="11">
        <v>0</v>
      </c>
      <c r="D112" s="11">
        <v>0</v>
      </c>
      <c r="E112" s="11">
        <v>0</v>
      </c>
      <c r="F112" s="11"/>
      <c r="G112" s="11">
        <v>0</v>
      </c>
      <c r="H112" s="11">
        <v>2</v>
      </c>
      <c r="I112" s="11">
        <v>0</v>
      </c>
      <c r="J112" s="11">
        <v>0</v>
      </c>
      <c r="K112" s="11"/>
      <c r="L112" s="11">
        <v>0</v>
      </c>
      <c r="M112" s="11">
        <v>0</v>
      </c>
      <c r="N112" s="11">
        <v>0</v>
      </c>
      <c r="O112" s="11">
        <v>0</v>
      </c>
      <c r="P112" s="11"/>
      <c r="Q112" s="11">
        <v>0</v>
      </c>
      <c r="R112" s="11">
        <v>0</v>
      </c>
      <c r="S112" s="11">
        <v>0</v>
      </c>
      <c r="T112" s="11">
        <v>0</v>
      </c>
      <c r="U112" s="11"/>
      <c r="V112" s="12">
        <f t="shared" si="42"/>
        <v>0</v>
      </c>
      <c r="W112" s="12">
        <f t="shared" si="43"/>
        <v>2</v>
      </c>
      <c r="X112" s="12">
        <f t="shared" si="44"/>
        <v>0</v>
      </c>
      <c r="Y112" s="12">
        <f t="shared" si="45"/>
        <v>0</v>
      </c>
      <c r="Z112" s="12">
        <f t="shared" si="46"/>
        <v>2</v>
      </c>
    </row>
    <row r="113" spans="1:26" s="17" customFormat="1" ht="10.4" customHeight="1" x14ac:dyDescent="0.35">
      <c r="A113" s="47" t="s">
        <v>21</v>
      </c>
      <c r="B113" s="13">
        <f>SUM(B107:B112)</f>
        <v>4</v>
      </c>
      <c r="C113" s="13">
        <f t="shared" ref="C113:T113" si="48">SUM(C107:C112)</f>
        <v>3</v>
      </c>
      <c r="D113" s="13">
        <f t="shared" si="48"/>
        <v>0</v>
      </c>
      <c r="E113" s="13">
        <f t="shared" si="48"/>
        <v>0</v>
      </c>
      <c r="F113" s="13"/>
      <c r="G113" s="13">
        <f t="shared" si="48"/>
        <v>13</v>
      </c>
      <c r="H113" s="13">
        <f t="shared" si="48"/>
        <v>17</v>
      </c>
      <c r="I113" s="13">
        <f t="shared" si="48"/>
        <v>2</v>
      </c>
      <c r="J113" s="13">
        <f t="shared" si="48"/>
        <v>0</v>
      </c>
      <c r="K113" s="13"/>
      <c r="L113" s="13">
        <f t="shared" si="48"/>
        <v>0</v>
      </c>
      <c r="M113" s="13">
        <f t="shared" si="48"/>
        <v>0</v>
      </c>
      <c r="N113" s="13">
        <f t="shared" si="48"/>
        <v>0</v>
      </c>
      <c r="O113" s="13">
        <f t="shared" si="48"/>
        <v>0</v>
      </c>
      <c r="P113" s="13"/>
      <c r="Q113" s="13">
        <f t="shared" si="48"/>
        <v>0</v>
      </c>
      <c r="R113" s="13">
        <f t="shared" si="48"/>
        <v>0</v>
      </c>
      <c r="S113" s="13">
        <f t="shared" si="48"/>
        <v>0</v>
      </c>
      <c r="T113" s="13">
        <f t="shared" si="48"/>
        <v>0</v>
      </c>
      <c r="U113" s="13"/>
      <c r="V113" s="34">
        <f t="shared" si="42"/>
        <v>17</v>
      </c>
      <c r="W113" s="34">
        <f t="shared" si="43"/>
        <v>20</v>
      </c>
      <c r="X113" s="34">
        <f t="shared" si="44"/>
        <v>2</v>
      </c>
      <c r="Y113" s="34">
        <f t="shared" si="45"/>
        <v>0</v>
      </c>
      <c r="Z113" s="34">
        <f t="shared" si="46"/>
        <v>39</v>
      </c>
    </row>
    <row r="114" spans="1:26" s="17" customFormat="1" ht="10.15" customHeight="1" x14ac:dyDescent="0.35">
      <c r="A114" s="46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2"/>
      <c r="W114" s="12"/>
      <c r="X114" s="12"/>
      <c r="Y114" s="12"/>
      <c r="Z114" s="12"/>
    </row>
    <row r="115" spans="1:26" s="19" customFormat="1" ht="10.4" customHeight="1" x14ac:dyDescent="0.35">
      <c r="A115" s="47" t="s">
        <v>134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Q115" s="11"/>
      <c r="R115" s="11"/>
      <c r="S115" s="11"/>
      <c r="T115" s="11"/>
      <c r="V115" s="12"/>
      <c r="W115" s="12"/>
      <c r="X115" s="12"/>
      <c r="Y115" s="12"/>
      <c r="Z115" s="12"/>
    </row>
    <row r="116" spans="1:26" s="17" customFormat="1" ht="10.4" customHeight="1" x14ac:dyDescent="0.35">
      <c r="A116" s="46" t="s">
        <v>89</v>
      </c>
      <c r="B116" s="11">
        <v>3</v>
      </c>
      <c r="C116" s="11">
        <v>1</v>
      </c>
      <c r="D116" s="11">
        <v>0</v>
      </c>
      <c r="E116" s="11">
        <v>0</v>
      </c>
      <c r="F116" s="11"/>
      <c r="G116" s="11">
        <v>16</v>
      </c>
      <c r="H116" s="11">
        <v>7</v>
      </c>
      <c r="I116" s="11">
        <v>0</v>
      </c>
      <c r="J116" s="11">
        <v>0</v>
      </c>
      <c r="K116" s="11"/>
      <c r="L116" s="11">
        <v>0</v>
      </c>
      <c r="M116" s="11">
        <v>0</v>
      </c>
      <c r="N116" s="11">
        <v>0</v>
      </c>
      <c r="O116" s="11">
        <v>0</v>
      </c>
      <c r="P116" s="11"/>
      <c r="Q116" s="11">
        <v>0</v>
      </c>
      <c r="R116" s="11">
        <v>0</v>
      </c>
      <c r="S116" s="11">
        <v>0</v>
      </c>
      <c r="T116" s="11">
        <v>0</v>
      </c>
      <c r="U116" s="11"/>
      <c r="V116" s="12">
        <f t="shared" si="42"/>
        <v>19</v>
      </c>
      <c r="W116" s="12">
        <f t="shared" si="43"/>
        <v>8</v>
      </c>
      <c r="X116" s="12">
        <f t="shared" si="44"/>
        <v>0</v>
      </c>
      <c r="Y116" s="12">
        <f t="shared" si="45"/>
        <v>0</v>
      </c>
      <c r="Z116" s="12">
        <f t="shared" si="46"/>
        <v>27</v>
      </c>
    </row>
    <row r="117" spans="1:26" s="17" customFormat="1" ht="11.5" customHeight="1" x14ac:dyDescent="0.35">
      <c r="A117" s="48" t="s">
        <v>154</v>
      </c>
      <c r="B117" s="11">
        <v>0</v>
      </c>
      <c r="C117" s="11">
        <v>0</v>
      </c>
      <c r="D117" s="11">
        <v>0</v>
      </c>
      <c r="E117" s="11">
        <v>0</v>
      </c>
      <c r="F117" s="11"/>
      <c r="G117" s="11">
        <v>6</v>
      </c>
      <c r="H117" s="11">
        <v>0</v>
      </c>
      <c r="I117" s="11">
        <v>0</v>
      </c>
      <c r="J117" s="11">
        <v>0</v>
      </c>
      <c r="K117" s="11"/>
      <c r="L117" s="11">
        <v>0</v>
      </c>
      <c r="M117" s="11">
        <v>0</v>
      </c>
      <c r="N117" s="11">
        <v>0</v>
      </c>
      <c r="O117" s="11">
        <v>0</v>
      </c>
      <c r="P117" s="11"/>
      <c r="Q117" s="11">
        <v>0</v>
      </c>
      <c r="R117" s="11">
        <v>0</v>
      </c>
      <c r="S117" s="11">
        <v>0</v>
      </c>
      <c r="T117" s="11">
        <v>0</v>
      </c>
      <c r="U117" s="11"/>
      <c r="V117" s="12">
        <f t="shared" si="42"/>
        <v>6</v>
      </c>
      <c r="W117" s="12">
        <f t="shared" si="43"/>
        <v>0</v>
      </c>
      <c r="X117" s="12">
        <f t="shared" si="44"/>
        <v>0</v>
      </c>
      <c r="Y117" s="12">
        <f t="shared" si="45"/>
        <v>0</v>
      </c>
      <c r="Z117" s="12">
        <f t="shared" si="46"/>
        <v>6</v>
      </c>
    </row>
    <row r="118" spans="1:26" s="17" customFormat="1" ht="10.4" customHeight="1" x14ac:dyDescent="0.35">
      <c r="A118" s="46" t="s">
        <v>90</v>
      </c>
      <c r="B118" s="11">
        <v>25</v>
      </c>
      <c r="C118" s="11">
        <f>2+2</f>
        <v>4</v>
      </c>
      <c r="D118" s="11">
        <v>1</v>
      </c>
      <c r="E118" s="11">
        <v>0</v>
      </c>
      <c r="F118" s="11"/>
      <c r="G118" s="11">
        <f>33+4</f>
        <v>37</v>
      </c>
      <c r="H118" s="11">
        <f>13+5</f>
        <v>18</v>
      </c>
      <c r="I118" s="11">
        <f>6+1+1</f>
        <v>8</v>
      </c>
      <c r="J118" s="11">
        <v>2</v>
      </c>
      <c r="K118" s="11"/>
      <c r="L118" s="11">
        <v>0</v>
      </c>
      <c r="M118" s="11">
        <v>0</v>
      </c>
      <c r="N118" s="11">
        <v>0</v>
      </c>
      <c r="O118" s="11">
        <v>0</v>
      </c>
      <c r="P118" s="11"/>
      <c r="Q118" s="11">
        <v>0</v>
      </c>
      <c r="R118" s="11">
        <v>1</v>
      </c>
      <c r="S118" s="11">
        <v>3</v>
      </c>
      <c r="T118" s="11">
        <v>4</v>
      </c>
      <c r="U118" s="11"/>
      <c r="V118" s="12">
        <f t="shared" si="42"/>
        <v>62</v>
      </c>
      <c r="W118" s="12">
        <f t="shared" si="43"/>
        <v>23</v>
      </c>
      <c r="X118" s="12">
        <f t="shared" si="44"/>
        <v>12</v>
      </c>
      <c r="Y118" s="12">
        <f t="shared" si="45"/>
        <v>6</v>
      </c>
      <c r="Z118" s="12">
        <f t="shared" si="46"/>
        <v>103</v>
      </c>
    </row>
    <row r="119" spans="1:26" s="17" customFormat="1" ht="11.5" customHeight="1" x14ac:dyDescent="0.35">
      <c r="A119" s="48" t="s">
        <v>136</v>
      </c>
      <c r="B119" s="11">
        <v>0</v>
      </c>
      <c r="C119" s="11">
        <v>0</v>
      </c>
      <c r="D119" s="11">
        <v>0</v>
      </c>
      <c r="E119" s="11">
        <v>0</v>
      </c>
      <c r="F119" s="11"/>
      <c r="G119" s="11">
        <v>0</v>
      </c>
      <c r="H119" s="11">
        <v>1</v>
      </c>
      <c r="I119" s="11">
        <v>0</v>
      </c>
      <c r="J119" s="11">
        <v>0</v>
      </c>
      <c r="K119" s="11"/>
      <c r="L119" s="11">
        <v>0</v>
      </c>
      <c r="M119" s="11">
        <v>0</v>
      </c>
      <c r="N119" s="11">
        <v>0</v>
      </c>
      <c r="O119" s="11">
        <v>0</v>
      </c>
      <c r="P119" s="11"/>
      <c r="Q119" s="11">
        <v>0</v>
      </c>
      <c r="R119" s="11">
        <v>0</v>
      </c>
      <c r="S119" s="11">
        <v>0</v>
      </c>
      <c r="T119" s="11">
        <v>0</v>
      </c>
      <c r="U119" s="11"/>
      <c r="V119" s="12">
        <f t="shared" si="42"/>
        <v>0</v>
      </c>
      <c r="W119" s="12">
        <f t="shared" si="43"/>
        <v>1</v>
      </c>
      <c r="X119" s="12">
        <f t="shared" si="44"/>
        <v>0</v>
      </c>
      <c r="Y119" s="12">
        <f t="shared" si="45"/>
        <v>0</v>
      </c>
      <c r="Z119" s="12">
        <f t="shared" si="46"/>
        <v>1</v>
      </c>
    </row>
    <row r="120" spans="1:26" s="17" customFormat="1" ht="10.4" customHeight="1" x14ac:dyDescent="0.35">
      <c r="A120" s="46" t="s">
        <v>91</v>
      </c>
      <c r="B120" s="11">
        <v>0</v>
      </c>
      <c r="C120" s="11">
        <v>0</v>
      </c>
      <c r="D120" s="11">
        <v>0</v>
      </c>
      <c r="E120" s="11">
        <v>0</v>
      </c>
      <c r="F120" s="11"/>
      <c r="G120" s="11">
        <v>0</v>
      </c>
      <c r="H120" s="11">
        <v>2</v>
      </c>
      <c r="I120" s="11">
        <v>1</v>
      </c>
      <c r="J120" s="11">
        <v>0</v>
      </c>
      <c r="K120" s="11"/>
      <c r="L120" s="11">
        <v>0</v>
      </c>
      <c r="M120" s="11">
        <v>0</v>
      </c>
      <c r="N120" s="11">
        <v>0</v>
      </c>
      <c r="O120" s="11">
        <v>0</v>
      </c>
      <c r="P120" s="11"/>
      <c r="Q120" s="11">
        <v>0</v>
      </c>
      <c r="R120" s="11">
        <v>0</v>
      </c>
      <c r="S120" s="11">
        <v>0</v>
      </c>
      <c r="T120" s="11">
        <v>0</v>
      </c>
      <c r="U120" s="11"/>
      <c r="V120" s="12">
        <f t="shared" si="42"/>
        <v>0</v>
      </c>
      <c r="W120" s="12">
        <f t="shared" si="43"/>
        <v>2</v>
      </c>
      <c r="X120" s="12">
        <f t="shared" si="44"/>
        <v>1</v>
      </c>
      <c r="Y120" s="12">
        <f t="shared" si="45"/>
        <v>0</v>
      </c>
      <c r="Z120" s="12">
        <f t="shared" si="46"/>
        <v>3</v>
      </c>
    </row>
    <row r="121" spans="1:26" s="17" customFormat="1" ht="10.4" customHeight="1" x14ac:dyDescent="0.35">
      <c r="A121" s="46" t="s">
        <v>92</v>
      </c>
      <c r="B121" s="11">
        <v>7</v>
      </c>
      <c r="C121" s="11">
        <v>4</v>
      </c>
      <c r="D121" s="11">
        <v>0</v>
      </c>
      <c r="E121" s="11">
        <v>0</v>
      </c>
      <c r="F121" s="11"/>
      <c r="G121" s="11">
        <v>6</v>
      </c>
      <c r="H121" s="11">
        <v>3</v>
      </c>
      <c r="I121" s="11">
        <v>0</v>
      </c>
      <c r="J121" s="11">
        <v>0</v>
      </c>
      <c r="K121" s="11"/>
      <c r="L121" s="11">
        <v>0</v>
      </c>
      <c r="M121" s="11">
        <v>0</v>
      </c>
      <c r="N121" s="11">
        <v>0</v>
      </c>
      <c r="O121" s="11">
        <v>0</v>
      </c>
      <c r="P121" s="11"/>
      <c r="Q121" s="11">
        <v>0</v>
      </c>
      <c r="R121" s="11">
        <v>0</v>
      </c>
      <c r="S121" s="11">
        <v>0</v>
      </c>
      <c r="T121" s="11">
        <v>0</v>
      </c>
      <c r="U121" s="11"/>
      <c r="V121" s="12">
        <f t="shared" si="42"/>
        <v>13</v>
      </c>
      <c r="W121" s="12">
        <f t="shared" si="43"/>
        <v>7</v>
      </c>
      <c r="X121" s="12">
        <f t="shared" si="44"/>
        <v>0</v>
      </c>
      <c r="Y121" s="12">
        <f t="shared" si="45"/>
        <v>0</v>
      </c>
      <c r="Z121" s="12">
        <f t="shared" si="46"/>
        <v>20</v>
      </c>
    </row>
    <row r="122" spans="1:26" s="17" customFormat="1" ht="10.4" customHeight="1" x14ac:dyDescent="0.35">
      <c r="A122" s="46" t="s">
        <v>93</v>
      </c>
      <c r="B122" s="11">
        <v>2</v>
      </c>
      <c r="C122" s="11">
        <v>3</v>
      </c>
      <c r="D122" s="11">
        <v>0</v>
      </c>
      <c r="E122" s="11">
        <v>0</v>
      </c>
      <c r="F122" s="11"/>
      <c r="G122" s="11">
        <v>9</v>
      </c>
      <c r="H122" s="11">
        <v>8</v>
      </c>
      <c r="I122" s="11">
        <v>0</v>
      </c>
      <c r="J122" s="11">
        <v>0</v>
      </c>
      <c r="K122" s="11"/>
      <c r="L122" s="11">
        <v>0</v>
      </c>
      <c r="M122" s="11">
        <v>0</v>
      </c>
      <c r="N122" s="11">
        <v>0</v>
      </c>
      <c r="O122" s="11">
        <v>0</v>
      </c>
      <c r="P122" s="11"/>
      <c r="Q122" s="11">
        <v>0</v>
      </c>
      <c r="R122" s="11">
        <v>0</v>
      </c>
      <c r="S122" s="11">
        <v>0</v>
      </c>
      <c r="T122" s="11">
        <v>0</v>
      </c>
      <c r="U122" s="11"/>
      <c r="V122" s="12">
        <f t="shared" si="42"/>
        <v>11</v>
      </c>
      <c r="W122" s="12">
        <f t="shared" si="43"/>
        <v>11</v>
      </c>
      <c r="X122" s="12">
        <f t="shared" si="44"/>
        <v>0</v>
      </c>
      <c r="Y122" s="12">
        <f t="shared" si="45"/>
        <v>0</v>
      </c>
      <c r="Z122" s="12">
        <f t="shared" si="46"/>
        <v>22</v>
      </c>
    </row>
    <row r="123" spans="1:26" s="17" customFormat="1" ht="11.5" customHeight="1" x14ac:dyDescent="0.35">
      <c r="A123" s="46" t="s">
        <v>137</v>
      </c>
      <c r="B123" s="11">
        <v>11</v>
      </c>
      <c r="C123" s="11">
        <v>8</v>
      </c>
      <c r="D123" s="11">
        <v>1</v>
      </c>
      <c r="E123" s="11">
        <v>0</v>
      </c>
      <c r="F123" s="11"/>
      <c r="G123" s="11">
        <v>5</v>
      </c>
      <c r="H123" s="11">
        <v>6</v>
      </c>
      <c r="I123" s="11">
        <v>0</v>
      </c>
      <c r="J123" s="11">
        <v>0</v>
      </c>
      <c r="K123" s="11"/>
      <c r="L123" s="11">
        <v>0</v>
      </c>
      <c r="M123" s="11">
        <v>0</v>
      </c>
      <c r="N123" s="11">
        <v>0</v>
      </c>
      <c r="O123" s="11">
        <v>0</v>
      </c>
      <c r="P123" s="11"/>
      <c r="Q123" s="11">
        <v>0</v>
      </c>
      <c r="R123" s="11">
        <v>0</v>
      </c>
      <c r="S123" s="11">
        <v>0</v>
      </c>
      <c r="T123" s="11">
        <v>0</v>
      </c>
      <c r="U123" s="11"/>
      <c r="V123" s="12">
        <f t="shared" si="42"/>
        <v>16</v>
      </c>
      <c r="W123" s="12">
        <f t="shared" si="43"/>
        <v>14</v>
      </c>
      <c r="X123" s="12">
        <f t="shared" si="44"/>
        <v>1</v>
      </c>
      <c r="Y123" s="12">
        <f t="shared" si="45"/>
        <v>0</v>
      </c>
      <c r="Z123" s="12">
        <f t="shared" si="46"/>
        <v>31</v>
      </c>
    </row>
    <row r="124" spans="1:26" s="17" customFormat="1" ht="11.5" customHeight="1" x14ac:dyDescent="0.35">
      <c r="A124" s="46" t="s">
        <v>138</v>
      </c>
      <c r="B124" s="11">
        <v>3</v>
      </c>
      <c r="C124" s="11">
        <v>6</v>
      </c>
      <c r="D124" s="11">
        <v>0</v>
      </c>
      <c r="E124" s="11">
        <v>0</v>
      </c>
      <c r="F124" s="11"/>
      <c r="G124" s="11">
        <v>13</v>
      </c>
      <c r="H124" s="11">
        <v>9</v>
      </c>
      <c r="I124" s="11">
        <v>0</v>
      </c>
      <c r="J124" s="11">
        <v>0</v>
      </c>
      <c r="K124" s="11"/>
      <c r="L124" s="11">
        <v>0</v>
      </c>
      <c r="M124" s="11">
        <v>0</v>
      </c>
      <c r="N124" s="11">
        <v>0</v>
      </c>
      <c r="O124" s="11">
        <v>0</v>
      </c>
      <c r="P124" s="11"/>
      <c r="Q124" s="11">
        <v>0</v>
      </c>
      <c r="R124" s="11">
        <v>0</v>
      </c>
      <c r="S124" s="11">
        <v>0</v>
      </c>
      <c r="T124" s="11">
        <v>0</v>
      </c>
      <c r="U124" s="11"/>
      <c r="V124" s="12">
        <f t="shared" si="42"/>
        <v>16</v>
      </c>
      <c r="W124" s="12">
        <f t="shared" si="43"/>
        <v>15</v>
      </c>
      <c r="X124" s="12">
        <f t="shared" si="44"/>
        <v>0</v>
      </c>
      <c r="Y124" s="12">
        <f t="shared" si="45"/>
        <v>0</v>
      </c>
      <c r="Z124" s="12">
        <f t="shared" si="46"/>
        <v>31</v>
      </c>
    </row>
    <row r="125" spans="1:26" s="17" customFormat="1" ht="10.4" customHeight="1" x14ac:dyDescent="0.35">
      <c r="A125" s="46" t="s">
        <v>94</v>
      </c>
      <c r="B125" s="11">
        <v>0</v>
      </c>
      <c r="C125" s="11">
        <v>0</v>
      </c>
      <c r="D125" s="11">
        <v>0</v>
      </c>
      <c r="E125" s="11">
        <v>0</v>
      </c>
      <c r="F125" s="11"/>
      <c r="G125" s="11">
        <v>2</v>
      </c>
      <c r="H125" s="11">
        <v>1</v>
      </c>
      <c r="I125" s="11">
        <v>0</v>
      </c>
      <c r="J125" s="11">
        <v>0</v>
      </c>
      <c r="K125" s="11"/>
      <c r="L125" s="11">
        <v>0</v>
      </c>
      <c r="M125" s="11">
        <v>0</v>
      </c>
      <c r="N125" s="11">
        <v>0</v>
      </c>
      <c r="O125" s="11">
        <v>0</v>
      </c>
      <c r="P125" s="11"/>
      <c r="Q125" s="11">
        <v>0</v>
      </c>
      <c r="R125" s="11">
        <v>0</v>
      </c>
      <c r="S125" s="11">
        <v>0</v>
      </c>
      <c r="T125" s="11">
        <v>0</v>
      </c>
      <c r="U125" s="11"/>
      <c r="V125" s="12">
        <f t="shared" si="42"/>
        <v>2</v>
      </c>
      <c r="W125" s="12">
        <f t="shared" si="43"/>
        <v>1</v>
      </c>
      <c r="X125" s="12">
        <f t="shared" si="44"/>
        <v>0</v>
      </c>
      <c r="Y125" s="12">
        <f t="shared" si="45"/>
        <v>0</v>
      </c>
      <c r="Z125" s="12">
        <f t="shared" si="46"/>
        <v>3</v>
      </c>
    </row>
    <row r="126" spans="1:26" s="17" customFormat="1" ht="10.4" customHeight="1" x14ac:dyDescent="0.35">
      <c r="A126" s="46" t="s">
        <v>95</v>
      </c>
      <c r="B126" s="11">
        <v>9</v>
      </c>
      <c r="C126" s="11">
        <v>4</v>
      </c>
      <c r="D126" s="11">
        <v>0</v>
      </c>
      <c r="E126" s="11">
        <v>0</v>
      </c>
      <c r="F126" s="11"/>
      <c r="G126" s="11">
        <v>2</v>
      </c>
      <c r="H126" s="11">
        <v>9</v>
      </c>
      <c r="I126" s="11">
        <v>0</v>
      </c>
      <c r="J126" s="11">
        <v>0</v>
      </c>
      <c r="K126" s="11"/>
      <c r="L126" s="11">
        <v>0</v>
      </c>
      <c r="M126" s="11">
        <v>0</v>
      </c>
      <c r="N126" s="11">
        <v>0</v>
      </c>
      <c r="O126" s="11">
        <v>0</v>
      </c>
      <c r="P126" s="11"/>
      <c r="Q126" s="11">
        <v>0</v>
      </c>
      <c r="R126" s="11">
        <v>0</v>
      </c>
      <c r="S126" s="11">
        <v>0</v>
      </c>
      <c r="T126" s="11">
        <v>0</v>
      </c>
      <c r="U126" s="11"/>
      <c r="V126" s="12">
        <f t="shared" si="42"/>
        <v>11</v>
      </c>
      <c r="W126" s="12">
        <f t="shared" si="43"/>
        <v>13</v>
      </c>
      <c r="X126" s="12">
        <f t="shared" si="44"/>
        <v>0</v>
      </c>
      <c r="Y126" s="12">
        <f t="shared" si="45"/>
        <v>0</v>
      </c>
      <c r="Z126" s="12">
        <f t="shared" si="46"/>
        <v>24</v>
      </c>
    </row>
    <row r="127" spans="1:26" s="17" customFormat="1" ht="10.4" customHeight="1" x14ac:dyDescent="0.35">
      <c r="A127" s="46" t="s">
        <v>96</v>
      </c>
      <c r="B127" s="11">
        <v>0</v>
      </c>
      <c r="C127" s="11">
        <v>0</v>
      </c>
      <c r="D127" s="11">
        <v>0</v>
      </c>
      <c r="E127" s="11">
        <v>0</v>
      </c>
      <c r="F127" s="11"/>
      <c r="G127" s="11">
        <v>24</v>
      </c>
      <c r="H127" s="11">
        <v>5</v>
      </c>
      <c r="I127" s="11">
        <v>0</v>
      </c>
      <c r="J127" s="11">
        <v>0</v>
      </c>
      <c r="K127" s="11"/>
      <c r="L127" s="11">
        <v>0</v>
      </c>
      <c r="M127" s="11">
        <v>0</v>
      </c>
      <c r="N127" s="11">
        <v>0</v>
      </c>
      <c r="O127" s="11">
        <v>0</v>
      </c>
      <c r="P127" s="11"/>
      <c r="Q127" s="11">
        <v>0</v>
      </c>
      <c r="R127" s="11">
        <v>0</v>
      </c>
      <c r="S127" s="11">
        <v>0</v>
      </c>
      <c r="T127" s="11">
        <v>0</v>
      </c>
      <c r="U127" s="11"/>
      <c r="V127" s="12">
        <f t="shared" si="42"/>
        <v>24</v>
      </c>
      <c r="W127" s="12">
        <f t="shared" si="43"/>
        <v>5</v>
      </c>
      <c r="X127" s="12">
        <f t="shared" si="44"/>
        <v>0</v>
      </c>
      <c r="Y127" s="12">
        <f t="shared" si="45"/>
        <v>0</v>
      </c>
      <c r="Z127" s="12">
        <f t="shared" si="46"/>
        <v>29</v>
      </c>
    </row>
    <row r="128" spans="1:26" s="17" customFormat="1" ht="10.4" customHeight="1" x14ac:dyDescent="0.35">
      <c r="A128" s="46" t="s">
        <v>97</v>
      </c>
      <c r="B128" s="11">
        <f>3+15</f>
        <v>18</v>
      </c>
      <c r="C128" s="11">
        <v>12</v>
      </c>
      <c r="D128" s="11">
        <v>0</v>
      </c>
      <c r="E128" s="11">
        <v>0</v>
      </c>
      <c r="F128" s="11"/>
      <c r="G128" s="11">
        <v>12</v>
      </c>
      <c r="H128" s="11">
        <v>8</v>
      </c>
      <c r="I128" s="11">
        <v>0</v>
      </c>
      <c r="J128" s="11">
        <v>0</v>
      </c>
      <c r="K128" s="11"/>
      <c r="L128" s="11">
        <v>0</v>
      </c>
      <c r="M128" s="11">
        <v>0</v>
      </c>
      <c r="N128" s="11">
        <v>0</v>
      </c>
      <c r="O128" s="11">
        <v>0</v>
      </c>
      <c r="P128" s="11"/>
      <c r="Q128" s="11">
        <v>0</v>
      </c>
      <c r="R128" s="11">
        <v>0</v>
      </c>
      <c r="S128" s="11">
        <v>0</v>
      </c>
      <c r="T128" s="11">
        <v>0</v>
      </c>
      <c r="U128" s="11"/>
      <c r="V128" s="12">
        <f t="shared" si="42"/>
        <v>30</v>
      </c>
      <c r="W128" s="12">
        <f t="shared" si="43"/>
        <v>20</v>
      </c>
      <c r="X128" s="12">
        <f t="shared" si="44"/>
        <v>0</v>
      </c>
      <c r="Y128" s="12">
        <f t="shared" si="45"/>
        <v>0</v>
      </c>
      <c r="Z128" s="12">
        <f t="shared" si="46"/>
        <v>50</v>
      </c>
    </row>
    <row r="129" spans="1:26" s="19" customFormat="1" ht="10.4" customHeight="1" x14ac:dyDescent="0.35">
      <c r="A129" s="46" t="s">
        <v>98</v>
      </c>
      <c r="B129" s="11">
        <v>0</v>
      </c>
      <c r="C129" s="11">
        <v>0</v>
      </c>
      <c r="D129" s="11">
        <v>0</v>
      </c>
      <c r="E129" s="11">
        <v>0</v>
      </c>
      <c r="F129" s="11"/>
      <c r="G129" s="11">
        <v>5</v>
      </c>
      <c r="H129" s="11">
        <v>1</v>
      </c>
      <c r="I129" s="11">
        <v>1</v>
      </c>
      <c r="J129" s="11">
        <v>0</v>
      </c>
      <c r="K129" s="11"/>
      <c r="L129" s="11">
        <v>0</v>
      </c>
      <c r="M129" s="11">
        <v>0</v>
      </c>
      <c r="N129" s="11">
        <v>0</v>
      </c>
      <c r="O129" s="11">
        <v>0</v>
      </c>
      <c r="P129" s="11"/>
      <c r="Q129" s="11">
        <v>0</v>
      </c>
      <c r="R129" s="11">
        <v>0</v>
      </c>
      <c r="S129" s="11">
        <v>0</v>
      </c>
      <c r="T129" s="11">
        <v>0</v>
      </c>
      <c r="U129" s="11"/>
      <c r="V129" s="12">
        <f t="shared" si="42"/>
        <v>5</v>
      </c>
      <c r="W129" s="12">
        <f t="shared" si="43"/>
        <v>1</v>
      </c>
      <c r="X129" s="12">
        <f t="shared" si="44"/>
        <v>1</v>
      </c>
      <c r="Y129" s="12">
        <f t="shared" si="45"/>
        <v>0</v>
      </c>
      <c r="Z129" s="12">
        <f t="shared" si="46"/>
        <v>7</v>
      </c>
    </row>
    <row r="130" spans="1:26" s="19" customFormat="1" ht="10.4" customHeight="1" x14ac:dyDescent="0.35">
      <c r="A130" s="47" t="s">
        <v>21</v>
      </c>
      <c r="B130" s="13">
        <f>SUM(B116:B129)</f>
        <v>78</v>
      </c>
      <c r="C130" s="13">
        <f t="shared" ref="C130:T130" si="49">SUM(C116:C129)</f>
        <v>42</v>
      </c>
      <c r="D130" s="13">
        <f t="shared" si="49"/>
        <v>2</v>
      </c>
      <c r="E130" s="13">
        <f t="shared" si="49"/>
        <v>0</v>
      </c>
      <c r="F130" s="13"/>
      <c r="G130" s="13">
        <f t="shared" si="49"/>
        <v>137</v>
      </c>
      <c r="H130" s="13">
        <f t="shared" si="49"/>
        <v>78</v>
      </c>
      <c r="I130" s="13">
        <f t="shared" si="49"/>
        <v>10</v>
      </c>
      <c r="J130" s="13">
        <f t="shared" si="49"/>
        <v>2</v>
      </c>
      <c r="K130" s="13"/>
      <c r="L130" s="13">
        <f t="shared" si="49"/>
        <v>0</v>
      </c>
      <c r="M130" s="13">
        <f t="shared" si="49"/>
        <v>0</v>
      </c>
      <c r="N130" s="13">
        <f t="shared" si="49"/>
        <v>0</v>
      </c>
      <c r="O130" s="13">
        <f t="shared" si="49"/>
        <v>0</v>
      </c>
      <c r="P130" s="13"/>
      <c r="Q130" s="13">
        <f t="shared" si="49"/>
        <v>0</v>
      </c>
      <c r="R130" s="13">
        <f t="shared" si="49"/>
        <v>1</v>
      </c>
      <c r="S130" s="13">
        <f t="shared" si="49"/>
        <v>3</v>
      </c>
      <c r="T130" s="13">
        <f t="shared" si="49"/>
        <v>4</v>
      </c>
      <c r="U130" s="13"/>
      <c r="V130" s="34">
        <f t="shared" si="42"/>
        <v>215</v>
      </c>
      <c r="W130" s="34">
        <f t="shared" si="43"/>
        <v>121</v>
      </c>
      <c r="X130" s="34">
        <f t="shared" si="44"/>
        <v>15</v>
      </c>
      <c r="Y130" s="34">
        <f t="shared" si="45"/>
        <v>6</v>
      </c>
      <c r="Z130" s="34">
        <f t="shared" si="46"/>
        <v>357</v>
      </c>
    </row>
    <row r="131" spans="1:26" s="19" customFormat="1" ht="10.15" customHeight="1" x14ac:dyDescent="0.35">
      <c r="A131" s="46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2"/>
      <c r="W131" s="12"/>
      <c r="X131" s="12"/>
      <c r="Y131" s="12"/>
      <c r="Z131" s="12"/>
    </row>
    <row r="132" spans="1:26" s="17" customFormat="1" ht="10.15" customHeight="1" x14ac:dyDescent="0.35">
      <c r="A132" s="47" t="s">
        <v>99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Q132" s="11"/>
      <c r="R132" s="11"/>
      <c r="S132" s="11"/>
      <c r="T132" s="11"/>
      <c r="V132" s="12"/>
      <c r="W132" s="12"/>
      <c r="X132" s="12"/>
      <c r="Y132" s="12"/>
      <c r="Z132" s="12"/>
    </row>
    <row r="133" spans="1:26" s="17" customFormat="1" ht="10.15" customHeight="1" x14ac:dyDescent="0.35">
      <c r="A133" s="46" t="s">
        <v>100</v>
      </c>
      <c r="B133" s="11">
        <v>10</v>
      </c>
      <c r="C133" s="11">
        <v>0</v>
      </c>
      <c r="D133" s="11">
        <v>3</v>
      </c>
      <c r="E133" s="11">
        <v>0</v>
      </c>
      <c r="F133" s="11"/>
      <c r="G133" s="11">
        <v>22</v>
      </c>
      <c r="H133" s="11">
        <v>1</v>
      </c>
      <c r="I133" s="11">
        <v>22</v>
      </c>
      <c r="J133" s="11">
        <v>3</v>
      </c>
      <c r="K133" s="11"/>
      <c r="L133" s="11">
        <v>0</v>
      </c>
      <c r="M133" s="11">
        <v>0</v>
      </c>
      <c r="N133" s="11">
        <v>0</v>
      </c>
      <c r="O133" s="11">
        <v>0</v>
      </c>
      <c r="P133" s="15"/>
      <c r="Q133" s="11">
        <v>0</v>
      </c>
      <c r="R133" s="11">
        <v>0</v>
      </c>
      <c r="S133" s="11">
        <v>0</v>
      </c>
      <c r="T133" s="11">
        <v>0</v>
      </c>
      <c r="U133" s="11"/>
      <c r="V133" s="12">
        <f t="shared" si="42"/>
        <v>32</v>
      </c>
      <c r="W133" s="12">
        <f t="shared" si="43"/>
        <v>1</v>
      </c>
      <c r="X133" s="12">
        <f t="shared" si="44"/>
        <v>25</v>
      </c>
      <c r="Y133" s="12">
        <f t="shared" si="45"/>
        <v>3</v>
      </c>
      <c r="Z133" s="12">
        <f t="shared" si="46"/>
        <v>61</v>
      </c>
    </row>
    <row r="134" spans="1:26" s="19" customFormat="1" ht="10.15" customHeight="1" x14ac:dyDescent="0.35">
      <c r="A134" s="46" t="s">
        <v>101</v>
      </c>
      <c r="B134" s="11">
        <v>0</v>
      </c>
      <c r="C134" s="11">
        <v>0</v>
      </c>
      <c r="D134" s="11">
        <v>0</v>
      </c>
      <c r="E134" s="11">
        <v>0</v>
      </c>
      <c r="F134" s="11"/>
      <c r="G134" s="11">
        <v>12</v>
      </c>
      <c r="H134" s="11">
        <v>5</v>
      </c>
      <c r="I134" s="11">
        <v>13</v>
      </c>
      <c r="J134" s="11">
        <v>2</v>
      </c>
      <c r="K134" s="11"/>
      <c r="L134" s="11">
        <v>0</v>
      </c>
      <c r="M134" s="11">
        <v>0</v>
      </c>
      <c r="N134" s="11">
        <v>0</v>
      </c>
      <c r="O134" s="11">
        <v>0</v>
      </c>
      <c r="P134" s="11"/>
      <c r="Q134" s="11">
        <v>0</v>
      </c>
      <c r="R134" s="11">
        <v>0</v>
      </c>
      <c r="S134" s="11">
        <v>0</v>
      </c>
      <c r="T134" s="11">
        <v>0</v>
      </c>
      <c r="U134" s="11"/>
      <c r="V134" s="12">
        <f t="shared" si="42"/>
        <v>12</v>
      </c>
      <c r="W134" s="12">
        <f t="shared" si="43"/>
        <v>5</v>
      </c>
      <c r="X134" s="12">
        <f t="shared" si="44"/>
        <v>13</v>
      </c>
      <c r="Y134" s="12">
        <f t="shared" si="45"/>
        <v>2</v>
      </c>
      <c r="Z134" s="12">
        <f t="shared" si="46"/>
        <v>32</v>
      </c>
    </row>
    <row r="135" spans="1:26" s="19" customFormat="1" ht="10.15" customHeight="1" x14ac:dyDescent="0.35">
      <c r="A135" s="47" t="s">
        <v>21</v>
      </c>
      <c r="B135" s="13">
        <f>SUM(B133:B134)</f>
        <v>10</v>
      </c>
      <c r="C135" s="13">
        <f t="shared" ref="C135:T135" si="50">SUM(C133:C134)</f>
        <v>0</v>
      </c>
      <c r="D135" s="13">
        <f t="shared" si="50"/>
        <v>3</v>
      </c>
      <c r="E135" s="13">
        <f t="shared" si="50"/>
        <v>0</v>
      </c>
      <c r="F135" s="13"/>
      <c r="G135" s="13">
        <f t="shared" si="50"/>
        <v>34</v>
      </c>
      <c r="H135" s="13">
        <f t="shared" si="50"/>
        <v>6</v>
      </c>
      <c r="I135" s="13">
        <f t="shared" si="50"/>
        <v>35</v>
      </c>
      <c r="J135" s="13">
        <f t="shared" si="50"/>
        <v>5</v>
      </c>
      <c r="K135" s="13"/>
      <c r="L135" s="13">
        <f t="shared" si="50"/>
        <v>0</v>
      </c>
      <c r="M135" s="13">
        <f t="shared" si="50"/>
        <v>0</v>
      </c>
      <c r="N135" s="13">
        <f t="shared" si="50"/>
        <v>0</v>
      </c>
      <c r="O135" s="13">
        <f t="shared" si="50"/>
        <v>0</v>
      </c>
      <c r="P135" s="13"/>
      <c r="Q135" s="13">
        <f t="shared" si="50"/>
        <v>0</v>
      </c>
      <c r="R135" s="13">
        <f t="shared" si="50"/>
        <v>0</v>
      </c>
      <c r="S135" s="13">
        <f t="shared" si="50"/>
        <v>0</v>
      </c>
      <c r="T135" s="13">
        <f t="shared" si="50"/>
        <v>0</v>
      </c>
      <c r="U135" s="13"/>
      <c r="V135" s="34">
        <f t="shared" si="42"/>
        <v>44</v>
      </c>
      <c r="W135" s="34">
        <f t="shared" si="43"/>
        <v>6</v>
      </c>
      <c r="X135" s="34">
        <f t="shared" si="44"/>
        <v>38</v>
      </c>
      <c r="Y135" s="34">
        <f t="shared" si="45"/>
        <v>5</v>
      </c>
      <c r="Z135" s="34">
        <f t="shared" si="46"/>
        <v>93</v>
      </c>
    </row>
    <row r="136" spans="1:26" s="19" customFormat="1" ht="10.15" customHeight="1" x14ac:dyDescent="0.35">
      <c r="A136" s="46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2"/>
      <c r="W136" s="12"/>
      <c r="X136" s="12"/>
      <c r="Y136" s="12"/>
      <c r="Z136" s="12"/>
    </row>
    <row r="137" spans="1:26" s="17" customFormat="1" ht="10.15" customHeight="1" x14ac:dyDescent="0.35">
      <c r="A137" s="47" t="s">
        <v>102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Q137" s="11"/>
      <c r="R137" s="11"/>
      <c r="S137" s="11"/>
      <c r="T137" s="11"/>
      <c r="V137" s="12"/>
      <c r="W137" s="12"/>
      <c r="X137" s="12"/>
      <c r="Y137" s="12"/>
      <c r="Z137" s="12"/>
    </row>
    <row r="138" spans="1:26" s="19" customFormat="1" ht="10.15" customHeight="1" x14ac:dyDescent="0.35">
      <c r="A138" s="46" t="s">
        <v>103</v>
      </c>
      <c r="B138" s="11">
        <v>5</v>
      </c>
      <c r="C138" s="11">
        <v>7</v>
      </c>
      <c r="D138" s="11">
        <v>1</v>
      </c>
      <c r="E138" s="11">
        <v>0</v>
      </c>
      <c r="F138" s="11"/>
      <c r="G138" s="11">
        <v>2</v>
      </c>
      <c r="H138" s="11">
        <v>3</v>
      </c>
      <c r="I138" s="11">
        <v>1</v>
      </c>
      <c r="J138" s="11">
        <v>0</v>
      </c>
      <c r="K138" s="11"/>
      <c r="L138" s="11">
        <v>0</v>
      </c>
      <c r="M138" s="11">
        <v>0</v>
      </c>
      <c r="N138" s="11">
        <v>0</v>
      </c>
      <c r="O138" s="11">
        <v>0</v>
      </c>
      <c r="P138" s="11"/>
      <c r="Q138" s="11">
        <v>0</v>
      </c>
      <c r="R138" s="11">
        <v>0</v>
      </c>
      <c r="S138" s="11">
        <v>0</v>
      </c>
      <c r="T138" s="11">
        <v>0</v>
      </c>
      <c r="U138" s="11"/>
      <c r="V138" s="12">
        <f t="shared" si="42"/>
        <v>7</v>
      </c>
      <c r="W138" s="12">
        <f t="shared" si="43"/>
        <v>10</v>
      </c>
      <c r="X138" s="12">
        <f t="shared" si="44"/>
        <v>2</v>
      </c>
      <c r="Y138" s="12">
        <f t="shared" si="45"/>
        <v>0</v>
      </c>
      <c r="Z138" s="12">
        <f t="shared" si="46"/>
        <v>19</v>
      </c>
    </row>
    <row r="139" spans="1:26" s="19" customFormat="1" ht="10.15" customHeight="1" x14ac:dyDescent="0.35">
      <c r="A139" s="47" t="s">
        <v>21</v>
      </c>
      <c r="B139" s="13">
        <f>SUM(B138)</f>
        <v>5</v>
      </c>
      <c r="C139" s="13">
        <f t="shared" ref="C139:T139" si="51">SUM(C138)</f>
        <v>7</v>
      </c>
      <c r="D139" s="13">
        <f t="shared" si="51"/>
        <v>1</v>
      </c>
      <c r="E139" s="13">
        <f t="shared" si="51"/>
        <v>0</v>
      </c>
      <c r="F139" s="13"/>
      <c r="G139" s="13">
        <f t="shared" si="51"/>
        <v>2</v>
      </c>
      <c r="H139" s="13">
        <f t="shared" si="51"/>
        <v>3</v>
      </c>
      <c r="I139" s="13">
        <f t="shared" si="51"/>
        <v>1</v>
      </c>
      <c r="J139" s="13">
        <f t="shared" si="51"/>
        <v>0</v>
      </c>
      <c r="K139" s="13"/>
      <c r="L139" s="13">
        <f t="shared" si="51"/>
        <v>0</v>
      </c>
      <c r="M139" s="13">
        <f t="shared" si="51"/>
        <v>0</v>
      </c>
      <c r="N139" s="13">
        <f t="shared" si="51"/>
        <v>0</v>
      </c>
      <c r="O139" s="13">
        <f t="shared" si="51"/>
        <v>0</v>
      </c>
      <c r="P139" s="13"/>
      <c r="Q139" s="13">
        <f t="shared" si="51"/>
        <v>0</v>
      </c>
      <c r="R139" s="13">
        <f t="shared" si="51"/>
        <v>0</v>
      </c>
      <c r="S139" s="13">
        <f t="shared" si="51"/>
        <v>0</v>
      </c>
      <c r="T139" s="13">
        <f t="shared" si="51"/>
        <v>0</v>
      </c>
      <c r="U139" s="13"/>
      <c r="V139" s="34">
        <f t="shared" si="42"/>
        <v>7</v>
      </c>
      <c r="W139" s="34">
        <f t="shared" si="43"/>
        <v>10</v>
      </c>
      <c r="X139" s="34">
        <f t="shared" si="44"/>
        <v>2</v>
      </c>
      <c r="Y139" s="34">
        <f t="shared" si="45"/>
        <v>0</v>
      </c>
      <c r="Z139" s="34">
        <f t="shared" si="46"/>
        <v>19</v>
      </c>
    </row>
    <row r="140" spans="1:26" s="19" customFormat="1" ht="10.15" customHeight="1" x14ac:dyDescent="0.35">
      <c r="A140" s="46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2"/>
      <c r="W140" s="12"/>
      <c r="X140" s="12"/>
      <c r="Y140" s="12"/>
      <c r="Z140" s="12"/>
    </row>
    <row r="141" spans="1:26" s="19" customFormat="1" ht="10.4" customHeight="1" x14ac:dyDescent="0.35">
      <c r="A141" s="47" t="s">
        <v>175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Q141" s="11"/>
      <c r="R141" s="11"/>
      <c r="S141" s="11"/>
      <c r="T141" s="11"/>
      <c r="V141" s="12"/>
      <c r="W141" s="12"/>
      <c r="X141" s="12"/>
      <c r="Y141" s="12"/>
      <c r="Z141" s="12"/>
    </row>
    <row r="142" spans="1:26" s="19" customFormat="1" ht="10.4" customHeight="1" x14ac:dyDescent="0.35">
      <c r="A142" s="46" t="s">
        <v>144</v>
      </c>
      <c r="B142" s="11">
        <v>0</v>
      </c>
      <c r="C142" s="11">
        <v>0</v>
      </c>
      <c r="D142" s="11">
        <v>0</v>
      </c>
      <c r="E142" s="11">
        <v>0</v>
      </c>
      <c r="F142" s="11"/>
      <c r="G142" s="11">
        <v>3</v>
      </c>
      <c r="H142" s="11">
        <v>0</v>
      </c>
      <c r="I142" s="11">
        <v>3</v>
      </c>
      <c r="J142" s="11">
        <v>0</v>
      </c>
      <c r="K142" s="11"/>
      <c r="L142" s="11">
        <v>0</v>
      </c>
      <c r="M142" s="11">
        <v>0</v>
      </c>
      <c r="N142" s="11">
        <v>0</v>
      </c>
      <c r="O142" s="11">
        <v>0</v>
      </c>
      <c r="P142" s="11"/>
      <c r="Q142" s="11">
        <v>0</v>
      </c>
      <c r="R142" s="11">
        <v>0</v>
      </c>
      <c r="S142" s="11">
        <v>0</v>
      </c>
      <c r="T142" s="11">
        <v>0</v>
      </c>
      <c r="U142" s="17"/>
      <c r="V142" s="12">
        <f t="shared" si="42"/>
        <v>3</v>
      </c>
      <c r="W142" s="12">
        <f t="shared" si="43"/>
        <v>0</v>
      </c>
      <c r="X142" s="12">
        <f t="shared" si="44"/>
        <v>3</v>
      </c>
      <c r="Y142" s="12">
        <f t="shared" si="45"/>
        <v>0</v>
      </c>
      <c r="Z142" s="12">
        <f t="shared" si="46"/>
        <v>6</v>
      </c>
    </row>
    <row r="143" spans="1:26" s="19" customFormat="1" ht="10.4" customHeight="1" x14ac:dyDescent="0.35">
      <c r="A143" s="46" t="s">
        <v>104</v>
      </c>
      <c r="B143" s="11">
        <v>0</v>
      </c>
      <c r="C143" s="11">
        <v>0</v>
      </c>
      <c r="D143" s="11">
        <v>0</v>
      </c>
      <c r="E143" s="11">
        <v>0</v>
      </c>
      <c r="F143" s="11"/>
      <c r="G143" s="11">
        <v>3</v>
      </c>
      <c r="H143" s="11">
        <v>0</v>
      </c>
      <c r="I143" s="11">
        <v>0</v>
      </c>
      <c r="J143" s="11">
        <v>0</v>
      </c>
      <c r="K143" s="11"/>
      <c r="L143" s="11">
        <v>0</v>
      </c>
      <c r="M143" s="11">
        <v>0</v>
      </c>
      <c r="N143" s="11">
        <v>0</v>
      </c>
      <c r="O143" s="11">
        <v>0</v>
      </c>
      <c r="P143" s="11"/>
      <c r="Q143" s="11">
        <v>0</v>
      </c>
      <c r="R143" s="11">
        <v>0</v>
      </c>
      <c r="S143" s="11">
        <v>0</v>
      </c>
      <c r="T143" s="11">
        <v>0</v>
      </c>
      <c r="U143" s="11"/>
      <c r="V143" s="12">
        <f t="shared" si="42"/>
        <v>3</v>
      </c>
      <c r="W143" s="12">
        <f t="shared" si="43"/>
        <v>0</v>
      </c>
      <c r="X143" s="12">
        <f t="shared" si="44"/>
        <v>0</v>
      </c>
      <c r="Y143" s="12">
        <f t="shared" si="45"/>
        <v>0</v>
      </c>
      <c r="Z143" s="12">
        <f t="shared" si="46"/>
        <v>3</v>
      </c>
    </row>
    <row r="144" spans="1:26" s="19" customFormat="1" ht="10.4" customHeight="1" x14ac:dyDescent="0.35">
      <c r="A144" s="46" t="s">
        <v>105</v>
      </c>
      <c r="B144" s="11">
        <v>0</v>
      </c>
      <c r="C144" s="11">
        <v>0</v>
      </c>
      <c r="D144" s="11">
        <v>0</v>
      </c>
      <c r="E144" s="11">
        <v>0</v>
      </c>
      <c r="F144" s="11"/>
      <c r="G144" s="11">
        <v>85</v>
      </c>
      <c r="H144" s="11">
        <v>15</v>
      </c>
      <c r="I144" s="11">
        <v>0</v>
      </c>
      <c r="J144" s="11">
        <v>0</v>
      </c>
      <c r="K144" s="11"/>
      <c r="L144" s="11">
        <v>0</v>
      </c>
      <c r="M144" s="11">
        <v>0</v>
      </c>
      <c r="N144" s="11">
        <v>0</v>
      </c>
      <c r="O144" s="11">
        <v>0</v>
      </c>
      <c r="P144" s="11"/>
      <c r="Q144" s="11">
        <v>0</v>
      </c>
      <c r="R144" s="11">
        <v>0</v>
      </c>
      <c r="S144" s="11">
        <v>0</v>
      </c>
      <c r="T144" s="11">
        <v>0</v>
      </c>
      <c r="U144" s="11"/>
      <c r="V144" s="12">
        <f t="shared" si="42"/>
        <v>85</v>
      </c>
      <c r="W144" s="12">
        <f t="shared" si="43"/>
        <v>15</v>
      </c>
      <c r="X144" s="12">
        <f t="shared" si="44"/>
        <v>0</v>
      </c>
      <c r="Y144" s="12">
        <f t="shared" si="45"/>
        <v>0</v>
      </c>
      <c r="Z144" s="12">
        <f t="shared" si="46"/>
        <v>100</v>
      </c>
    </row>
    <row r="145" spans="1:26" s="17" customFormat="1" ht="10.4" customHeight="1" x14ac:dyDescent="0.35">
      <c r="A145" s="46" t="s">
        <v>106</v>
      </c>
      <c r="B145" s="11">
        <v>0</v>
      </c>
      <c r="C145" s="11">
        <v>0</v>
      </c>
      <c r="D145" s="11">
        <v>0</v>
      </c>
      <c r="E145" s="11">
        <v>0</v>
      </c>
      <c r="F145" s="11"/>
      <c r="G145" s="11">
        <v>57</v>
      </c>
      <c r="H145" s="11">
        <v>39</v>
      </c>
      <c r="I145" s="11">
        <v>0</v>
      </c>
      <c r="J145" s="11">
        <v>0</v>
      </c>
      <c r="K145" s="11"/>
      <c r="L145" s="11">
        <v>0</v>
      </c>
      <c r="M145" s="11">
        <v>0</v>
      </c>
      <c r="N145" s="11">
        <v>0</v>
      </c>
      <c r="O145" s="11">
        <v>0</v>
      </c>
      <c r="P145" s="11"/>
      <c r="Q145" s="11">
        <v>0</v>
      </c>
      <c r="R145" s="11">
        <v>0</v>
      </c>
      <c r="S145" s="11">
        <v>0</v>
      </c>
      <c r="T145" s="11">
        <v>0</v>
      </c>
      <c r="U145" s="11"/>
      <c r="V145" s="12">
        <f t="shared" si="42"/>
        <v>57</v>
      </c>
      <c r="W145" s="12">
        <f t="shared" si="43"/>
        <v>39</v>
      </c>
      <c r="X145" s="12">
        <f t="shared" si="44"/>
        <v>0</v>
      </c>
      <c r="Y145" s="12">
        <f t="shared" si="45"/>
        <v>0</v>
      </c>
      <c r="Z145" s="12">
        <f t="shared" si="46"/>
        <v>96</v>
      </c>
    </row>
    <row r="146" spans="1:26" s="17" customFormat="1" ht="10.4" customHeight="1" x14ac:dyDescent="0.35">
      <c r="A146" s="46" t="s">
        <v>145</v>
      </c>
      <c r="B146" s="11">
        <v>0</v>
      </c>
      <c r="C146" s="11">
        <v>0</v>
      </c>
      <c r="D146" s="11">
        <v>0</v>
      </c>
      <c r="E146" s="11">
        <v>0</v>
      </c>
      <c r="F146" s="11"/>
      <c r="G146" s="11">
        <v>12</v>
      </c>
      <c r="H146" s="11">
        <v>2</v>
      </c>
      <c r="I146" s="11">
        <v>3</v>
      </c>
      <c r="J146" s="11">
        <v>0</v>
      </c>
      <c r="K146" s="11"/>
      <c r="L146" s="11">
        <v>0</v>
      </c>
      <c r="M146" s="11">
        <v>0</v>
      </c>
      <c r="N146" s="11">
        <v>0</v>
      </c>
      <c r="O146" s="11">
        <v>0</v>
      </c>
      <c r="P146" s="11"/>
      <c r="Q146" s="11">
        <v>0</v>
      </c>
      <c r="R146" s="11">
        <v>0</v>
      </c>
      <c r="S146" s="11">
        <v>0</v>
      </c>
      <c r="T146" s="11">
        <v>0</v>
      </c>
      <c r="U146" s="11"/>
      <c r="V146" s="12">
        <f t="shared" si="42"/>
        <v>12</v>
      </c>
      <c r="W146" s="12">
        <f t="shared" si="43"/>
        <v>2</v>
      </c>
      <c r="X146" s="12">
        <f t="shared" si="44"/>
        <v>3</v>
      </c>
      <c r="Y146" s="12">
        <f t="shared" si="45"/>
        <v>0</v>
      </c>
      <c r="Z146" s="12">
        <f t="shared" si="46"/>
        <v>17</v>
      </c>
    </row>
    <row r="147" spans="1:26" s="17" customFormat="1" ht="10.4" customHeight="1" x14ac:dyDescent="0.35">
      <c r="A147" s="47" t="s">
        <v>21</v>
      </c>
      <c r="B147" s="13">
        <f>SUM(B142:B146)</f>
        <v>0</v>
      </c>
      <c r="C147" s="13">
        <f t="shared" ref="C147:T147" si="52">SUM(C142:C146)</f>
        <v>0</v>
      </c>
      <c r="D147" s="13">
        <f t="shared" si="52"/>
        <v>0</v>
      </c>
      <c r="E147" s="13">
        <f t="shared" si="52"/>
        <v>0</v>
      </c>
      <c r="F147" s="13"/>
      <c r="G147" s="13">
        <f t="shared" si="52"/>
        <v>160</v>
      </c>
      <c r="H147" s="13">
        <f t="shared" si="52"/>
        <v>56</v>
      </c>
      <c r="I147" s="13">
        <f t="shared" si="52"/>
        <v>6</v>
      </c>
      <c r="J147" s="13">
        <f t="shared" si="52"/>
        <v>0</v>
      </c>
      <c r="K147" s="13"/>
      <c r="L147" s="13">
        <f t="shared" si="52"/>
        <v>0</v>
      </c>
      <c r="M147" s="13">
        <f t="shared" si="52"/>
        <v>0</v>
      </c>
      <c r="N147" s="13">
        <f t="shared" si="52"/>
        <v>0</v>
      </c>
      <c r="O147" s="13">
        <f t="shared" si="52"/>
        <v>0</v>
      </c>
      <c r="P147" s="13"/>
      <c r="Q147" s="13">
        <f t="shared" si="52"/>
        <v>0</v>
      </c>
      <c r="R147" s="13">
        <f t="shared" si="52"/>
        <v>0</v>
      </c>
      <c r="S147" s="13">
        <f t="shared" si="52"/>
        <v>0</v>
      </c>
      <c r="T147" s="13">
        <f t="shared" si="52"/>
        <v>0</v>
      </c>
      <c r="U147" s="13"/>
      <c r="V147" s="34">
        <f t="shared" si="42"/>
        <v>160</v>
      </c>
      <c r="W147" s="34">
        <f t="shared" si="43"/>
        <v>56</v>
      </c>
      <c r="X147" s="34">
        <f t="shared" si="44"/>
        <v>6</v>
      </c>
      <c r="Y147" s="34">
        <f t="shared" si="45"/>
        <v>0</v>
      </c>
      <c r="Z147" s="34">
        <f t="shared" si="46"/>
        <v>222</v>
      </c>
    </row>
    <row r="148" spans="1:26" s="17" customFormat="1" ht="10.15" customHeight="1" x14ac:dyDescent="0.35">
      <c r="A148" s="43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2"/>
      <c r="W148" s="12"/>
      <c r="X148" s="12"/>
      <c r="Y148" s="12"/>
      <c r="Z148" s="12"/>
    </row>
    <row r="149" spans="1:26" s="17" customFormat="1" ht="9.75" customHeight="1" x14ac:dyDescent="0.35">
      <c r="A149" s="36" t="s">
        <v>107</v>
      </c>
      <c r="B149" s="13">
        <f>SUM(B147,B139,B135,B130,B113)</f>
        <v>97</v>
      </c>
      <c r="C149" s="13">
        <f t="shared" ref="C149:T149" si="53">SUM(C147,C139,C135,C130,C113)</f>
        <v>52</v>
      </c>
      <c r="D149" s="13">
        <f t="shared" si="53"/>
        <v>6</v>
      </c>
      <c r="E149" s="13">
        <f t="shared" si="53"/>
        <v>0</v>
      </c>
      <c r="F149" s="13"/>
      <c r="G149" s="13">
        <f>SUM(G147,G139,G135,G130,G113)</f>
        <v>346</v>
      </c>
      <c r="H149" s="13">
        <f t="shared" si="53"/>
        <v>160</v>
      </c>
      <c r="I149" s="13">
        <f t="shared" si="53"/>
        <v>54</v>
      </c>
      <c r="J149" s="13">
        <f t="shared" si="53"/>
        <v>7</v>
      </c>
      <c r="K149" s="13"/>
      <c r="L149" s="13">
        <f t="shared" si="53"/>
        <v>0</v>
      </c>
      <c r="M149" s="13">
        <f t="shared" si="53"/>
        <v>0</v>
      </c>
      <c r="N149" s="13">
        <f t="shared" si="53"/>
        <v>0</v>
      </c>
      <c r="O149" s="13">
        <f t="shared" si="53"/>
        <v>0</v>
      </c>
      <c r="P149" s="13"/>
      <c r="Q149" s="13">
        <f t="shared" si="53"/>
        <v>0</v>
      </c>
      <c r="R149" s="13">
        <f t="shared" si="53"/>
        <v>1</v>
      </c>
      <c r="S149" s="13">
        <f t="shared" si="53"/>
        <v>3</v>
      </c>
      <c r="T149" s="13">
        <f t="shared" si="53"/>
        <v>4</v>
      </c>
      <c r="U149" s="13"/>
      <c r="V149" s="34">
        <f t="shared" si="42"/>
        <v>443</v>
      </c>
      <c r="W149" s="34">
        <f t="shared" si="43"/>
        <v>213</v>
      </c>
      <c r="X149" s="34">
        <f t="shared" si="44"/>
        <v>63</v>
      </c>
      <c r="Y149" s="34">
        <f t="shared" si="45"/>
        <v>11</v>
      </c>
      <c r="Z149" s="34">
        <f t="shared" si="46"/>
        <v>730</v>
      </c>
    </row>
    <row r="150" spans="1:26" s="19" customFormat="1" ht="10.15" customHeight="1" x14ac:dyDescent="0.35">
      <c r="A150" s="36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3"/>
      <c r="Q150" s="11"/>
      <c r="R150" s="11"/>
      <c r="S150" s="11"/>
      <c r="T150" s="11"/>
      <c r="U150" s="13"/>
      <c r="V150" s="12"/>
      <c r="W150" s="12"/>
      <c r="X150" s="12"/>
      <c r="Y150" s="12"/>
      <c r="Z150" s="12"/>
    </row>
    <row r="151" spans="1:26" s="17" customFormat="1" ht="10.4" customHeight="1" x14ac:dyDescent="0.35">
      <c r="A151" s="36" t="s">
        <v>172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2"/>
      <c r="W151" s="12"/>
      <c r="X151" s="12"/>
      <c r="Y151" s="12"/>
      <c r="Z151" s="12"/>
    </row>
    <row r="152" spans="1:26" s="17" customFormat="1" ht="10.4" customHeight="1" x14ac:dyDescent="0.35">
      <c r="A152" s="38" t="s">
        <v>108</v>
      </c>
      <c r="B152" s="11">
        <v>0</v>
      </c>
      <c r="C152" s="11">
        <v>0</v>
      </c>
      <c r="D152" s="11">
        <v>0</v>
      </c>
      <c r="E152" s="11">
        <v>0</v>
      </c>
      <c r="F152" s="11"/>
      <c r="G152" s="11">
        <v>19</v>
      </c>
      <c r="H152" s="11">
        <v>18</v>
      </c>
      <c r="I152" s="11">
        <v>1</v>
      </c>
      <c r="J152" s="11">
        <v>3</v>
      </c>
      <c r="K152" s="11"/>
      <c r="L152" s="11">
        <v>0</v>
      </c>
      <c r="M152" s="11">
        <v>1</v>
      </c>
      <c r="N152" s="11">
        <v>0</v>
      </c>
      <c r="O152" s="11">
        <v>1</v>
      </c>
      <c r="P152" s="11"/>
      <c r="Q152" s="11">
        <v>0</v>
      </c>
      <c r="R152" s="11">
        <v>0</v>
      </c>
      <c r="S152" s="11">
        <v>0</v>
      </c>
      <c r="T152" s="11">
        <v>0</v>
      </c>
      <c r="U152" s="11"/>
      <c r="V152" s="12">
        <f t="shared" si="42"/>
        <v>19</v>
      </c>
      <c r="W152" s="12">
        <f t="shared" si="43"/>
        <v>19</v>
      </c>
      <c r="X152" s="12">
        <f t="shared" si="44"/>
        <v>1</v>
      </c>
      <c r="Y152" s="12">
        <f t="shared" si="45"/>
        <v>4</v>
      </c>
      <c r="Z152" s="12">
        <f t="shared" si="46"/>
        <v>43</v>
      </c>
    </row>
    <row r="153" spans="1:26" s="19" customFormat="1" ht="10.4" customHeight="1" x14ac:dyDescent="0.35">
      <c r="A153" s="36" t="s">
        <v>21</v>
      </c>
      <c r="B153" s="13">
        <f>SUM(B152:B152)</f>
        <v>0</v>
      </c>
      <c r="C153" s="13">
        <f>SUM(C152:C152)</f>
        <v>0</v>
      </c>
      <c r="D153" s="13">
        <f>SUM(D152:D152)</f>
        <v>0</v>
      </c>
      <c r="E153" s="13">
        <f>SUM(E152:E152)</f>
        <v>0</v>
      </c>
      <c r="F153" s="13"/>
      <c r="G153" s="13">
        <f>SUM(G152:G152)</f>
        <v>19</v>
      </c>
      <c r="H153" s="13">
        <f>SUM(H152:H152)</f>
        <v>18</v>
      </c>
      <c r="I153" s="13">
        <f>SUM(I152:I152)</f>
        <v>1</v>
      </c>
      <c r="J153" s="13">
        <f>SUM(J152:J152)</f>
        <v>3</v>
      </c>
      <c r="K153" s="13"/>
      <c r="L153" s="13">
        <f>SUM(L152:L152)</f>
        <v>0</v>
      </c>
      <c r="M153" s="13">
        <f>SUM(M152:M152)</f>
        <v>1</v>
      </c>
      <c r="N153" s="13">
        <f>SUM(N152:N152)</f>
        <v>0</v>
      </c>
      <c r="O153" s="13">
        <f>SUM(O152:O152)</f>
        <v>1</v>
      </c>
      <c r="P153" s="13"/>
      <c r="Q153" s="13">
        <f>SUM(Q152:Q152)</f>
        <v>0</v>
      </c>
      <c r="R153" s="13">
        <f>SUM(R152:R152)</f>
        <v>0</v>
      </c>
      <c r="S153" s="13">
        <f>SUM(S152:S152)</f>
        <v>0</v>
      </c>
      <c r="T153" s="13">
        <f>SUM(T152:T152)</f>
        <v>0</v>
      </c>
      <c r="U153" s="13"/>
      <c r="V153" s="34">
        <f t="shared" si="42"/>
        <v>19</v>
      </c>
      <c r="W153" s="34">
        <f t="shared" si="43"/>
        <v>19</v>
      </c>
      <c r="X153" s="34">
        <f t="shared" si="44"/>
        <v>1</v>
      </c>
      <c r="Y153" s="34">
        <f t="shared" si="45"/>
        <v>4</v>
      </c>
      <c r="Z153" s="34">
        <f t="shared" si="46"/>
        <v>43</v>
      </c>
    </row>
    <row r="154" spans="1:26" s="19" customFormat="1" ht="10.15" customHeight="1" x14ac:dyDescent="0.35">
      <c r="A154" s="36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3"/>
      <c r="Q154" s="11"/>
      <c r="R154" s="11"/>
      <c r="S154" s="11"/>
      <c r="T154" s="11"/>
      <c r="U154" s="13"/>
      <c r="V154" s="12"/>
      <c r="W154" s="12"/>
      <c r="X154" s="12"/>
      <c r="Y154" s="12"/>
      <c r="Z154" s="12"/>
    </row>
    <row r="155" spans="1:26" s="17" customFormat="1" ht="10.15" customHeight="1" x14ac:dyDescent="0.35">
      <c r="A155" s="36" t="s">
        <v>109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2"/>
      <c r="W155" s="12"/>
      <c r="X155" s="12"/>
      <c r="Y155" s="12"/>
      <c r="Z155" s="12"/>
    </row>
    <row r="156" spans="1:26" s="17" customFormat="1" ht="10.15" customHeight="1" x14ac:dyDescent="0.35">
      <c r="A156" s="38" t="s">
        <v>109</v>
      </c>
      <c r="B156" s="11">
        <v>0</v>
      </c>
      <c r="C156" s="11">
        <v>0</v>
      </c>
      <c r="D156" s="11">
        <v>0</v>
      </c>
      <c r="E156" s="11">
        <v>0</v>
      </c>
      <c r="F156" s="11"/>
      <c r="G156" s="11">
        <v>10</v>
      </c>
      <c r="H156" s="11">
        <v>9</v>
      </c>
      <c r="I156" s="11">
        <v>0</v>
      </c>
      <c r="J156" s="11">
        <v>0</v>
      </c>
      <c r="K156" s="11"/>
      <c r="L156" s="11">
        <v>0</v>
      </c>
      <c r="M156" s="11">
        <v>0</v>
      </c>
      <c r="N156" s="11">
        <v>0</v>
      </c>
      <c r="O156" s="11">
        <v>0</v>
      </c>
      <c r="P156" s="11"/>
      <c r="Q156" s="11">
        <v>0</v>
      </c>
      <c r="R156" s="11">
        <v>0</v>
      </c>
      <c r="S156" s="11">
        <v>0</v>
      </c>
      <c r="T156" s="11">
        <v>0</v>
      </c>
      <c r="U156" s="11"/>
      <c r="V156" s="12">
        <f t="shared" si="42"/>
        <v>10</v>
      </c>
      <c r="W156" s="12">
        <f t="shared" si="43"/>
        <v>9</v>
      </c>
      <c r="X156" s="12">
        <f t="shared" si="44"/>
        <v>0</v>
      </c>
      <c r="Y156" s="12">
        <f t="shared" si="45"/>
        <v>0</v>
      </c>
      <c r="Z156" s="12">
        <f t="shared" si="46"/>
        <v>19</v>
      </c>
    </row>
    <row r="157" spans="1:26" s="19" customFormat="1" ht="10.15" customHeight="1" x14ac:dyDescent="0.35">
      <c r="A157" s="36" t="s">
        <v>21</v>
      </c>
      <c r="B157" s="13">
        <f>SUM(B156)</f>
        <v>0</v>
      </c>
      <c r="C157" s="13">
        <f t="shared" ref="C157:T157" si="54">SUM(C156)</f>
        <v>0</v>
      </c>
      <c r="D157" s="13">
        <f t="shared" si="54"/>
        <v>0</v>
      </c>
      <c r="E157" s="13">
        <f t="shared" si="54"/>
        <v>0</v>
      </c>
      <c r="F157" s="13"/>
      <c r="G157" s="13">
        <f t="shared" si="54"/>
        <v>10</v>
      </c>
      <c r="H157" s="13">
        <f t="shared" si="54"/>
        <v>9</v>
      </c>
      <c r="I157" s="13">
        <f t="shared" si="54"/>
        <v>0</v>
      </c>
      <c r="J157" s="13">
        <f t="shared" si="54"/>
        <v>0</v>
      </c>
      <c r="K157" s="13"/>
      <c r="L157" s="13">
        <f t="shared" si="54"/>
        <v>0</v>
      </c>
      <c r="M157" s="13">
        <f t="shared" si="54"/>
        <v>0</v>
      </c>
      <c r="N157" s="13">
        <f t="shared" si="54"/>
        <v>0</v>
      </c>
      <c r="O157" s="13">
        <f t="shared" si="54"/>
        <v>0</v>
      </c>
      <c r="P157" s="13"/>
      <c r="Q157" s="13">
        <f t="shared" si="54"/>
        <v>0</v>
      </c>
      <c r="R157" s="13">
        <f t="shared" si="54"/>
        <v>0</v>
      </c>
      <c r="S157" s="13">
        <f t="shared" si="54"/>
        <v>0</v>
      </c>
      <c r="T157" s="13">
        <f t="shared" si="54"/>
        <v>0</v>
      </c>
      <c r="U157" s="13"/>
      <c r="V157" s="34">
        <f t="shared" si="42"/>
        <v>10</v>
      </c>
      <c r="W157" s="34">
        <f t="shared" si="43"/>
        <v>9</v>
      </c>
      <c r="X157" s="34">
        <f t="shared" si="44"/>
        <v>0</v>
      </c>
      <c r="Y157" s="34">
        <f t="shared" si="45"/>
        <v>0</v>
      </c>
      <c r="Z157" s="34">
        <f t="shared" si="46"/>
        <v>19</v>
      </c>
    </row>
    <row r="158" spans="1:26" s="17" customFormat="1" ht="10.15" customHeight="1" x14ac:dyDescent="0.35">
      <c r="A158" s="36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3"/>
      <c r="Q158" s="11"/>
      <c r="R158" s="11"/>
      <c r="S158" s="11"/>
      <c r="T158" s="11"/>
      <c r="U158" s="13"/>
      <c r="V158" s="12"/>
      <c r="W158" s="12"/>
      <c r="X158" s="12"/>
      <c r="Y158" s="12"/>
      <c r="Z158" s="12"/>
    </row>
    <row r="159" spans="1:26" s="17" customFormat="1" ht="10.15" customHeight="1" x14ac:dyDescent="0.35">
      <c r="A159" s="36" t="s">
        <v>176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2"/>
      <c r="W159" s="12"/>
      <c r="X159" s="12"/>
      <c r="Y159" s="12"/>
      <c r="Z159" s="12"/>
    </row>
    <row r="160" spans="1:26" s="17" customFormat="1" ht="10.15" customHeight="1" x14ac:dyDescent="0.35">
      <c r="A160" s="38" t="s">
        <v>110</v>
      </c>
      <c r="B160" s="11">
        <v>0</v>
      </c>
      <c r="C160" s="11">
        <v>0</v>
      </c>
      <c r="D160" s="11">
        <v>0</v>
      </c>
      <c r="E160" s="11">
        <v>0</v>
      </c>
      <c r="F160" s="11"/>
      <c r="G160" s="11">
        <v>0</v>
      </c>
      <c r="H160" s="11">
        <v>1</v>
      </c>
      <c r="I160" s="11">
        <v>0</v>
      </c>
      <c r="J160" s="11">
        <v>0</v>
      </c>
      <c r="K160" s="11"/>
      <c r="L160" s="11">
        <v>0</v>
      </c>
      <c r="M160" s="11">
        <v>0</v>
      </c>
      <c r="N160" s="11">
        <v>0</v>
      </c>
      <c r="O160" s="11">
        <v>0</v>
      </c>
      <c r="P160" s="11"/>
      <c r="Q160" s="11">
        <v>0</v>
      </c>
      <c r="R160" s="11">
        <v>0</v>
      </c>
      <c r="S160" s="11">
        <v>0</v>
      </c>
      <c r="T160" s="11">
        <v>0</v>
      </c>
      <c r="U160" s="11"/>
      <c r="V160" s="12">
        <f t="shared" si="42"/>
        <v>0</v>
      </c>
      <c r="W160" s="12">
        <f t="shared" si="43"/>
        <v>1</v>
      </c>
      <c r="X160" s="12">
        <f t="shared" si="44"/>
        <v>0</v>
      </c>
      <c r="Y160" s="12">
        <f t="shared" si="45"/>
        <v>0</v>
      </c>
      <c r="Z160" s="12">
        <f t="shared" si="46"/>
        <v>1</v>
      </c>
    </row>
    <row r="161" spans="1:26" s="17" customFormat="1" ht="10.15" customHeight="1" x14ac:dyDescent="0.35">
      <c r="A161" s="38" t="s">
        <v>111</v>
      </c>
      <c r="B161" s="11">
        <v>0</v>
      </c>
      <c r="C161" s="11">
        <v>0</v>
      </c>
      <c r="D161" s="11">
        <v>0</v>
      </c>
      <c r="E161" s="11">
        <v>0</v>
      </c>
      <c r="F161" s="11"/>
      <c r="G161" s="11">
        <v>1</v>
      </c>
      <c r="H161" s="11">
        <v>3</v>
      </c>
      <c r="I161" s="11">
        <v>0</v>
      </c>
      <c r="J161" s="11">
        <v>0</v>
      </c>
      <c r="K161" s="11"/>
      <c r="L161" s="11">
        <v>0</v>
      </c>
      <c r="M161" s="11">
        <v>0</v>
      </c>
      <c r="N161" s="11">
        <v>0</v>
      </c>
      <c r="O161" s="11">
        <v>0</v>
      </c>
      <c r="P161" s="11"/>
      <c r="Q161" s="11">
        <v>0</v>
      </c>
      <c r="R161" s="11">
        <v>0</v>
      </c>
      <c r="S161" s="11">
        <v>0</v>
      </c>
      <c r="T161" s="11">
        <v>0</v>
      </c>
      <c r="U161" s="11"/>
      <c r="V161" s="12">
        <f t="shared" ref="V161:V186" si="55">B161+G161+L161+Q161</f>
        <v>1</v>
      </c>
      <c r="W161" s="12">
        <f t="shared" ref="W161:W187" si="56">C161+H161+M161+R161</f>
        <v>3</v>
      </c>
      <c r="X161" s="12">
        <f t="shared" ref="X161:X189" si="57">D161+I161+N161+S161</f>
        <v>0</v>
      </c>
      <c r="Y161" s="12">
        <f t="shared" ref="Y161:Y189" si="58">E161+J161+O161+T161</f>
        <v>0</v>
      </c>
      <c r="Z161" s="12">
        <f t="shared" ref="Z161:Z187" si="59">SUM(V161:Y161)</f>
        <v>4</v>
      </c>
    </row>
    <row r="162" spans="1:26" s="17" customFormat="1" ht="10.15" customHeight="1" x14ac:dyDescent="0.35">
      <c r="A162" s="38" t="s">
        <v>112</v>
      </c>
      <c r="B162" s="11">
        <v>0</v>
      </c>
      <c r="C162" s="11">
        <v>0</v>
      </c>
      <c r="D162" s="11">
        <v>0</v>
      </c>
      <c r="E162" s="11">
        <v>0</v>
      </c>
      <c r="F162" s="11"/>
      <c r="G162" s="11">
        <v>0</v>
      </c>
      <c r="H162" s="11">
        <v>0</v>
      </c>
      <c r="I162" s="11">
        <v>0</v>
      </c>
      <c r="J162" s="11">
        <v>0</v>
      </c>
      <c r="K162" s="11"/>
      <c r="L162" s="11">
        <v>0</v>
      </c>
      <c r="M162" s="11">
        <v>1</v>
      </c>
      <c r="N162" s="11">
        <v>0</v>
      </c>
      <c r="O162" s="11">
        <v>0</v>
      </c>
      <c r="P162" s="11"/>
      <c r="Q162" s="11">
        <v>0</v>
      </c>
      <c r="R162" s="11">
        <v>0</v>
      </c>
      <c r="S162" s="11">
        <v>0</v>
      </c>
      <c r="T162" s="11">
        <v>0</v>
      </c>
      <c r="U162" s="11"/>
      <c r="V162" s="12">
        <f t="shared" si="55"/>
        <v>0</v>
      </c>
      <c r="W162" s="12">
        <f t="shared" si="56"/>
        <v>1</v>
      </c>
      <c r="X162" s="12">
        <f t="shared" si="57"/>
        <v>0</v>
      </c>
      <c r="Y162" s="12">
        <f t="shared" si="58"/>
        <v>0</v>
      </c>
      <c r="Z162" s="12">
        <f t="shared" si="59"/>
        <v>1</v>
      </c>
    </row>
    <row r="163" spans="1:26" s="19" customFormat="1" ht="10.15" customHeight="1" x14ac:dyDescent="0.35">
      <c r="A163" s="38" t="s">
        <v>113</v>
      </c>
      <c r="B163" s="11">
        <v>0</v>
      </c>
      <c r="C163" s="11">
        <v>0</v>
      </c>
      <c r="D163" s="11">
        <v>0</v>
      </c>
      <c r="E163" s="11">
        <v>0</v>
      </c>
      <c r="F163" s="11"/>
      <c r="G163" s="11">
        <v>17</v>
      </c>
      <c r="H163" s="11">
        <v>5</v>
      </c>
      <c r="I163" s="11">
        <v>0</v>
      </c>
      <c r="J163" s="11">
        <v>0</v>
      </c>
      <c r="K163" s="11"/>
      <c r="L163" s="11">
        <v>0</v>
      </c>
      <c r="M163" s="11">
        <v>0</v>
      </c>
      <c r="N163" s="11">
        <v>0</v>
      </c>
      <c r="O163" s="11">
        <v>0</v>
      </c>
      <c r="P163" s="11"/>
      <c r="Q163" s="11">
        <v>0</v>
      </c>
      <c r="R163" s="11">
        <v>0</v>
      </c>
      <c r="S163" s="11">
        <v>0</v>
      </c>
      <c r="T163" s="11">
        <v>0</v>
      </c>
      <c r="U163" s="11"/>
      <c r="V163" s="12">
        <f t="shared" si="55"/>
        <v>17</v>
      </c>
      <c r="W163" s="12">
        <f t="shared" si="56"/>
        <v>5</v>
      </c>
      <c r="X163" s="12">
        <f t="shared" si="57"/>
        <v>0</v>
      </c>
      <c r="Y163" s="12">
        <f t="shared" si="58"/>
        <v>0</v>
      </c>
      <c r="Z163" s="12">
        <f t="shared" si="59"/>
        <v>22</v>
      </c>
    </row>
    <row r="164" spans="1:26" s="19" customFormat="1" ht="10.15" customHeight="1" x14ac:dyDescent="0.35">
      <c r="A164" s="36" t="s">
        <v>21</v>
      </c>
      <c r="B164" s="13">
        <f>SUM(B160:B163)</f>
        <v>0</v>
      </c>
      <c r="C164" s="13">
        <f t="shared" ref="C164:T164" si="60">SUM(C160:C163)</f>
        <v>0</v>
      </c>
      <c r="D164" s="13">
        <f t="shared" si="60"/>
        <v>0</v>
      </c>
      <c r="E164" s="13">
        <f t="shared" si="60"/>
        <v>0</v>
      </c>
      <c r="F164" s="13"/>
      <c r="G164" s="13">
        <f t="shared" si="60"/>
        <v>18</v>
      </c>
      <c r="H164" s="13">
        <f t="shared" si="60"/>
        <v>9</v>
      </c>
      <c r="I164" s="13">
        <f t="shared" si="60"/>
        <v>0</v>
      </c>
      <c r="J164" s="13">
        <f t="shared" si="60"/>
        <v>0</v>
      </c>
      <c r="K164" s="13"/>
      <c r="L164" s="13">
        <f t="shared" si="60"/>
        <v>0</v>
      </c>
      <c r="M164" s="13">
        <f t="shared" si="60"/>
        <v>1</v>
      </c>
      <c r="N164" s="13">
        <f t="shared" si="60"/>
        <v>0</v>
      </c>
      <c r="O164" s="13">
        <f t="shared" si="60"/>
        <v>0</v>
      </c>
      <c r="P164" s="13"/>
      <c r="Q164" s="13">
        <f t="shared" si="60"/>
        <v>0</v>
      </c>
      <c r="R164" s="13">
        <f t="shared" si="60"/>
        <v>0</v>
      </c>
      <c r="S164" s="13">
        <f t="shared" si="60"/>
        <v>0</v>
      </c>
      <c r="T164" s="13">
        <f t="shared" si="60"/>
        <v>0</v>
      </c>
      <c r="U164" s="13"/>
      <c r="V164" s="34">
        <f t="shared" si="55"/>
        <v>18</v>
      </c>
      <c r="W164" s="34">
        <f t="shared" si="56"/>
        <v>10</v>
      </c>
      <c r="X164" s="34">
        <f t="shared" si="57"/>
        <v>0</v>
      </c>
      <c r="Y164" s="34">
        <f t="shared" si="58"/>
        <v>0</v>
      </c>
      <c r="Z164" s="34">
        <f t="shared" si="59"/>
        <v>28</v>
      </c>
    </row>
    <row r="165" spans="1:26" s="19" customFormat="1" ht="10.15" customHeight="1" x14ac:dyDescent="0.35">
      <c r="A165" s="36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3"/>
      <c r="Q165" s="11"/>
      <c r="R165" s="11"/>
      <c r="S165" s="11"/>
      <c r="T165" s="11"/>
      <c r="U165" s="13"/>
      <c r="V165" s="12"/>
      <c r="W165" s="12"/>
      <c r="X165" s="12"/>
      <c r="Y165" s="12"/>
      <c r="Z165" s="12"/>
    </row>
    <row r="166" spans="1:26" s="17" customFormat="1" ht="10.15" customHeight="1" x14ac:dyDescent="0.35">
      <c r="A166" s="36" t="s">
        <v>114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2"/>
      <c r="W166" s="12"/>
      <c r="X166" s="12"/>
      <c r="Y166" s="12"/>
      <c r="Z166" s="12"/>
    </row>
    <row r="167" spans="1:26" s="17" customFormat="1" ht="10.15" customHeight="1" x14ac:dyDescent="0.35">
      <c r="A167" s="38" t="s">
        <v>115</v>
      </c>
      <c r="B167" s="11">
        <v>25</v>
      </c>
      <c r="C167" s="11">
        <v>14</v>
      </c>
      <c r="D167" s="11">
        <v>1</v>
      </c>
      <c r="E167" s="11">
        <v>0</v>
      </c>
      <c r="F167" s="11"/>
      <c r="G167" s="11">
        <v>26</v>
      </c>
      <c r="H167" s="11">
        <v>18</v>
      </c>
      <c r="I167" s="11">
        <v>3</v>
      </c>
      <c r="J167" s="11">
        <v>0</v>
      </c>
      <c r="K167" s="11"/>
      <c r="L167" s="11">
        <v>0</v>
      </c>
      <c r="M167" s="11">
        <v>0</v>
      </c>
      <c r="N167" s="11">
        <v>0</v>
      </c>
      <c r="O167" s="11">
        <v>0</v>
      </c>
      <c r="P167" s="11"/>
      <c r="Q167" s="11">
        <v>0</v>
      </c>
      <c r="R167" s="11">
        <v>0</v>
      </c>
      <c r="S167" s="11">
        <v>0</v>
      </c>
      <c r="T167" s="11">
        <v>0</v>
      </c>
      <c r="U167" s="11"/>
      <c r="V167" s="12">
        <f t="shared" si="55"/>
        <v>51</v>
      </c>
      <c r="W167" s="12">
        <f t="shared" si="56"/>
        <v>32</v>
      </c>
      <c r="X167" s="12">
        <f t="shared" si="57"/>
        <v>4</v>
      </c>
      <c r="Y167" s="12">
        <f t="shared" si="58"/>
        <v>0</v>
      </c>
      <c r="Z167" s="12">
        <f t="shared" si="59"/>
        <v>87</v>
      </c>
    </row>
    <row r="168" spans="1:26" s="17" customFormat="1" ht="10.15" customHeight="1" x14ac:dyDescent="0.35">
      <c r="A168" s="38" t="s">
        <v>116</v>
      </c>
      <c r="B168" s="11">
        <v>5</v>
      </c>
      <c r="C168" s="11">
        <v>24</v>
      </c>
      <c r="D168" s="11">
        <v>0</v>
      </c>
      <c r="E168" s="11">
        <v>1</v>
      </c>
      <c r="F168" s="11"/>
      <c r="G168" s="11">
        <v>9</v>
      </c>
      <c r="H168" s="11">
        <v>17</v>
      </c>
      <c r="I168" s="11">
        <v>0</v>
      </c>
      <c r="J168" s="11">
        <v>0</v>
      </c>
      <c r="K168" s="11"/>
      <c r="L168" s="11">
        <v>0</v>
      </c>
      <c r="M168" s="11">
        <v>1</v>
      </c>
      <c r="N168" s="11">
        <v>0</v>
      </c>
      <c r="O168" s="11">
        <v>0</v>
      </c>
      <c r="P168" s="11"/>
      <c r="Q168" s="11">
        <v>0</v>
      </c>
      <c r="R168" s="11">
        <v>0</v>
      </c>
      <c r="S168" s="11">
        <v>0</v>
      </c>
      <c r="T168" s="11">
        <v>0</v>
      </c>
      <c r="U168" s="11"/>
      <c r="V168" s="12">
        <f t="shared" si="55"/>
        <v>14</v>
      </c>
      <c r="W168" s="12">
        <f t="shared" si="56"/>
        <v>42</v>
      </c>
      <c r="X168" s="12">
        <f t="shared" si="57"/>
        <v>0</v>
      </c>
      <c r="Y168" s="12">
        <f t="shared" si="58"/>
        <v>1</v>
      </c>
      <c r="Z168" s="12">
        <f t="shared" si="59"/>
        <v>57</v>
      </c>
    </row>
    <row r="169" spans="1:26" s="17" customFormat="1" ht="10.15" customHeight="1" x14ac:dyDescent="0.35">
      <c r="A169" s="38" t="s">
        <v>117</v>
      </c>
      <c r="B169" s="11">
        <v>6</v>
      </c>
      <c r="C169" s="11">
        <v>19</v>
      </c>
      <c r="D169" s="11">
        <v>0</v>
      </c>
      <c r="E169" s="11">
        <v>2</v>
      </c>
      <c r="F169" s="11"/>
      <c r="G169" s="11">
        <v>10</v>
      </c>
      <c r="H169" s="11">
        <v>42</v>
      </c>
      <c r="I169" s="11">
        <v>0</v>
      </c>
      <c r="J169" s="11">
        <v>2</v>
      </c>
      <c r="K169" s="11"/>
      <c r="L169" s="11">
        <v>0</v>
      </c>
      <c r="M169" s="11">
        <v>0</v>
      </c>
      <c r="N169" s="11">
        <v>0</v>
      </c>
      <c r="O169" s="11">
        <v>0</v>
      </c>
      <c r="P169" s="11"/>
      <c r="Q169" s="11">
        <v>0</v>
      </c>
      <c r="R169" s="11">
        <v>0</v>
      </c>
      <c r="S169" s="11">
        <v>0</v>
      </c>
      <c r="T169" s="11">
        <v>0</v>
      </c>
      <c r="U169" s="11"/>
      <c r="V169" s="12">
        <f t="shared" si="55"/>
        <v>16</v>
      </c>
      <c r="W169" s="12">
        <f t="shared" si="56"/>
        <v>61</v>
      </c>
      <c r="X169" s="12">
        <f t="shared" si="57"/>
        <v>0</v>
      </c>
      <c r="Y169" s="12">
        <f t="shared" si="58"/>
        <v>4</v>
      </c>
      <c r="Z169" s="12">
        <f t="shared" si="59"/>
        <v>81</v>
      </c>
    </row>
    <row r="170" spans="1:26" s="17" customFormat="1" ht="10.15" customHeight="1" x14ac:dyDescent="0.35">
      <c r="A170" s="38" t="s">
        <v>118</v>
      </c>
      <c r="B170" s="11">
        <v>5</v>
      </c>
      <c r="C170" s="11">
        <v>9</v>
      </c>
      <c r="D170" s="11">
        <v>0</v>
      </c>
      <c r="E170" s="11">
        <v>0</v>
      </c>
      <c r="F170" s="11"/>
      <c r="G170" s="11">
        <v>6</v>
      </c>
      <c r="H170" s="11">
        <v>13</v>
      </c>
      <c r="I170" s="11">
        <v>0</v>
      </c>
      <c r="J170" s="11">
        <v>0</v>
      </c>
      <c r="K170" s="11"/>
      <c r="L170" s="11">
        <v>0</v>
      </c>
      <c r="M170" s="11">
        <v>0</v>
      </c>
      <c r="N170" s="11">
        <v>0</v>
      </c>
      <c r="O170" s="11">
        <v>0</v>
      </c>
      <c r="P170" s="11"/>
      <c r="Q170" s="11">
        <v>0</v>
      </c>
      <c r="R170" s="11">
        <v>0</v>
      </c>
      <c r="S170" s="11">
        <v>0</v>
      </c>
      <c r="T170" s="11">
        <v>0</v>
      </c>
      <c r="U170" s="11"/>
      <c r="V170" s="12">
        <f t="shared" si="55"/>
        <v>11</v>
      </c>
      <c r="W170" s="12">
        <f t="shared" si="56"/>
        <v>22</v>
      </c>
      <c r="X170" s="12">
        <f t="shared" si="57"/>
        <v>0</v>
      </c>
      <c r="Y170" s="12">
        <f t="shared" si="58"/>
        <v>0</v>
      </c>
      <c r="Z170" s="12">
        <f t="shared" si="59"/>
        <v>33</v>
      </c>
    </row>
    <row r="171" spans="1:26" s="17" customFormat="1" ht="10.15" customHeight="1" x14ac:dyDescent="0.35">
      <c r="A171" s="38" t="s">
        <v>119</v>
      </c>
      <c r="B171" s="11">
        <v>5</v>
      </c>
      <c r="C171" s="11">
        <v>15</v>
      </c>
      <c r="D171" s="11">
        <v>0</v>
      </c>
      <c r="E171" s="11">
        <v>0</v>
      </c>
      <c r="F171" s="11"/>
      <c r="G171" s="11">
        <v>10</v>
      </c>
      <c r="H171" s="11">
        <v>6</v>
      </c>
      <c r="I171" s="11">
        <v>0</v>
      </c>
      <c r="J171" s="11">
        <v>0</v>
      </c>
      <c r="K171" s="11"/>
      <c r="L171" s="11">
        <v>0</v>
      </c>
      <c r="M171" s="11">
        <v>0</v>
      </c>
      <c r="N171" s="11">
        <v>0</v>
      </c>
      <c r="O171" s="11">
        <v>0</v>
      </c>
      <c r="P171" s="11"/>
      <c r="Q171" s="11">
        <v>0</v>
      </c>
      <c r="R171" s="11">
        <v>0</v>
      </c>
      <c r="S171" s="11">
        <v>0</v>
      </c>
      <c r="T171" s="11">
        <v>0</v>
      </c>
      <c r="U171" s="11"/>
      <c r="V171" s="12">
        <f t="shared" si="55"/>
        <v>15</v>
      </c>
      <c r="W171" s="12">
        <f t="shared" si="56"/>
        <v>21</v>
      </c>
      <c r="X171" s="12">
        <f t="shared" si="57"/>
        <v>0</v>
      </c>
      <c r="Y171" s="12">
        <f t="shared" si="58"/>
        <v>0</v>
      </c>
      <c r="Z171" s="12">
        <f t="shared" si="59"/>
        <v>36</v>
      </c>
    </row>
    <row r="172" spans="1:26" s="17" customFormat="1" ht="10.15" customHeight="1" x14ac:dyDescent="0.35">
      <c r="A172" s="38" t="s">
        <v>120</v>
      </c>
      <c r="B172" s="11">
        <v>9</v>
      </c>
      <c r="C172" s="11">
        <v>35</v>
      </c>
      <c r="D172" s="11">
        <v>0</v>
      </c>
      <c r="E172" s="11">
        <v>0</v>
      </c>
      <c r="F172" s="11"/>
      <c r="G172" s="11">
        <v>11</v>
      </c>
      <c r="H172" s="11">
        <v>19</v>
      </c>
      <c r="I172" s="11">
        <v>0</v>
      </c>
      <c r="J172" s="11">
        <v>0</v>
      </c>
      <c r="K172" s="11"/>
      <c r="L172" s="11">
        <v>0</v>
      </c>
      <c r="M172" s="11">
        <v>0</v>
      </c>
      <c r="N172" s="11">
        <v>0</v>
      </c>
      <c r="O172" s="11">
        <v>0</v>
      </c>
      <c r="P172" s="11"/>
      <c r="Q172" s="11">
        <v>0</v>
      </c>
      <c r="R172" s="11">
        <v>0</v>
      </c>
      <c r="S172" s="11">
        <v>0</v>
      </c>
      <c r="T172" s="11">
        <v>1</v>
      </c>
      <c r="U172" s="11"/>
      <c r="V172" s="12">
        <f t="shared" si="55"/>
        <v>20</v>
      </c>
      <c r="W172" s="12">
        <f t="shared" si="56"/>
        <v>54</v>
      </c>
      <c r="X172" s="12">
        <f t="shared" si="57"/>
        <v>0</v>
      </c>
      <c r="Y172" s="12">
        <f t="shared" si="58"/>
        <v>1</v>
      </c>
      <c r="Z172" s="12">
        <f t="shared" si="59"/>
        <v>75</v>
      </c>
    </row>
    <row r="173" spans="1:26" s="17" customFormat="1" ht="10.15" customHeight="1" x14ac:dyDescent="0.35">
      <c r="A173" s="38" t="s">
        <v>121</v>
      </c>
      <c r="B173" s="11">
        <v>4</v>
      </c>
      <c r="C173" s="11">
        <v>8</v>
      </c>
      <c r="D173" s="11">
        <v>0</v>
      </c>
      <c r="E173" s="11">
        <v>1</v>
      </c>
      <c r="F173" s="11"/>
      <c r="G173" s="11">
        <v>7</v>
      </c>
      <c r="H173" s="11">
        <v>7</v>
      </c>
      <c r="I173" s="11">
        <v>0</v>
      </c>
      <c r="J173" s="11">
        <v>0</v>
      </c>
      <c r="K173" s="11"/>
      <c r="L173" s="11">
        <v>0</v>
      </c>
      <c r="M173" s="11">
        <v>0</v>
      </c>
      <c r="N173" s="11">
        <v>0</v>
      </c>
      <c r="O173" s="11">
        <v>0</v>
      </c>
      <c r="P173" s="11"/>
      <c r="Q173" s="11">
        <v>0</v>
      </c>
      <c r="R173" s="11">
        <v>0</v>
      </c>
      <c r="S173" s="11">
        <v>0</v>
      </c>
      <c r="T173" s="11">
        <v>0</v>
      </c>
      <c r="U173" s="11"/>
      <c r="V173" s="12">
        <f t="shared" si="55"/>
        <v>11</v>
      </c>
      <c r="W173" s="12">
        <f t="shared" si="56"/>
        <v>15</v>
      </c>
      <c r="X173" s="12">
        <f t="shared" si="57"/>
        <v>0</v>
      </c>
      <c r="Y173" s="12">
        <f t="shared" si="58"/>
        <v>1</v>
      </c>
      <c r="Z173" s="12">
        <f t="shared" si="59"/>
        <v>27</v>
      </c>
    </row>
    <row r="174" spans="1:26" s="19" customFormat="1" ht="10.15" customHeight="1" x14ac:dyDescent="0.35">
      <c r="A174" s="38" t="s">
        <v>122</v>
      </c>
      <c r="B174" s="11">
        <v>0</v>
      </c>
      <c r="C174" s="11">
        <v>0</v>
      </c>
      <c r="D174" s="11">
        <v>0</v>
      </c>
      <c r="E174" s="11">
        <v>0</v>
      </c>
      <c r="F174" s="11"/>
      <c r="G174" s="11">
        <v>0</v>
      </c>
      <c r="H174" s="11">
        <v>0</v>
      </c>
      <c r="I174" s="11">
        <v>0</v>
      </c>
      <c r="J174" s="11">
        <v>0</v>
      </c>
      <c r="K174" s="11"/>
      <c r="L174" s="11">
        <v>0</v>
      </c>
      <c r="M174" s="11">
        <v>0</v>
      </c>
      <c r="N174" s="11">
        <v>0</v>
      </c>
      <c r="O174" s="11">
        <v>0</v>
      </c>
      <c r="P174" s="11"/>
      <c r="Q174" s="11">
        <v>0</v>
      </c>
      <c r="R174" s="11">
        <v>0</v>
      </c>
      <c r="S174" s="11">
        <v>0</v>
      </c>
      <c r="T174" s="11">
        <v>0</v>
      </c>
      <c r="U174" s="11"/>
      <c r="V174" s="12">
        <f t="shared" si="55"/>
        <v>0</v>
      </c>
      <c r="W174" s="12">
        <f t="shared" si="56"/>
        <v>0</v>
      </c>
      <c r="X174" s="12">
        <f t="shared" si="57"/>
        <v>0</v>
      </c>
      <c r="Y174" s="12">
        <f t="shared" si="58"/>
        <v>0</v>
      </c>
      <c r="Z174" s="12">
        <f t="shared" si="59"/>
        <v>0</v>
      </c>
    </row>
    <row r="175" spans="1:26" s="19" customFormat="1" ht="10.15" customHeight="1" x14ac:dyDescent="0.35">
      <c r="A175" s="36" t="s">
        <v>21</v>
      </c>
      <c r="B175" s="13">
        <f>SUM(B167:B174)</f>
        <v>59</v>
      </c>
      <c r="C175" s="13">
        <f>SUM(C167:C174)</f>
        <v>124</v>
      </c>
      <c r="D175" s="13">
        <f>SUM(D167:D174)</f>
        <v>1</v>
      </c>
      <c r="E175" s="13">
        <f>SUM(E167:E174)</f>
        <v>4</v>
      </c>
      <c r="F175" s="13"/>
      <c r="G175" s="13">
        <f>SUM(G167:G174)</f>
        <v>79</v>
      </c>
      <c r="H175" s="13">
        <f>SUM(H167:H174)</f>
        <v>122</v>
      </c>
      <c r="I175" s="13">
        <f>SUM(I167:I174)</f>
        <v>3</v>
      </c>
      <c r="J175" s="13">
        <f>SUM(J167:J174)</f>
        <v>2</v>
      </c>
      <c r="K175" s="13"/>
      <c r="L175" s="13">
        <f>SUM(L167:L174)</f>
        <v>0</v>
      </c>
      <c r="M175" s="13">
        <f>SUM(M167:M174)</f>
        <v>1</v>
      </c>
      <c r="N175" s="13">
        <f>SUM(N167:N174)</f>
        <v>0</v>
      </c>
      <c r="O175" s="13">
        <f>SUM(O167:O174)</f>
        <v>0</v>
      </c>
      <c r="P175" s="13"/>
      <c r="Q175" s="13">
        <f>SUM(Q167:Q174)</f>
        <v>0</v>
      </c>
      <c r="R175" s="13">
        <f>SUM(R167:R174)</f>
        <v>0</v>
      </c>
      <c r="S175" s="13">
        <f>SUM(S167:S174)</f>
        <v>0</v>
      </c>
      <c r="T175" s="13">
        <f>SUM(T167:T174)</f>
        <v>1</v>
      </c>
      <c r="U175" s="13"/>
      <c r="V175" s="34">
        <f t="shared" si="55"/>
        <v>138</v>
      </c>
      <c r="W175" s="34">
        <f t="shared" si="56"/>
        <v>247</v>
      </c>
      <c r="X175" s="34">
        <f t="shared" si="57"/>
        <v>4</v>
      </c>
      <c r="Y175" s="34">
        <f t="shared" si="58"/>
        <v>7</v>
      </c>
      <c r="Z175" s="34">
        <f t="shared" si="59"/>
        <v>396</v>
      </c>
    </row>
    <row r="176" spans="1:26" s="17" customFormat="1" ht="10.15" customHeight="1" x14ac:dyDescent="0.35">
      <c r="A176" s="36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3"/>
      <c r="Q176" s="11"/>
      <c r="R176" s="11"/>
      <c r="S176" s="11"/>
      <c r="T176" s="11"/>
      <c r="U176" s="13"/>
      <c r="V176" s="12"/>
      <c r="W176" s="12"/>
      <c r="X176" s="12"/>
      <c r="Y176" s="12"/>
      <c r="Z176" s="12"/>
    </row>
    <row r="177" spans="1:29" s="17" customFormat="1" ht="10.4" customHeight="1" x14ac:dyDescent="0.35">
      <c r="A177" s="36" t="s">
        <v>123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2"/>
      <c r="W177" s="12"/>
      <c r="X177" s="12"/>
      <c r="Y177" s="12"/>
      <c r="Z177" s="12"/>
    </row>
    <row r="178" spans="1:29" s="17" customFormat="1" ht="10.4" customHeight="1" x14ac:dyDescent="0.35">
      <c r="A178" s="38" t="s">
        <v>124</v>
      </c>
      <c r="B178" s="11">
        <v>0</v>
      </c>
      <c r="C178" s="11">
        <v>0</v>
      </c>
      <c r="D178" s="11">
        <v>0</v>
      </c>
      <c r="E178" s="11">
        <v>0</v>
      </c>
      <c r="F178" s="11"/>
      <c r="G178" s="11">
        <v>7</v>
      </c>
      <c r="H178" s="11">
        <v>4</v>
      </c>
      <c r="I178" s="11">
        <v>2</v>
      </c>
      <c r="J178" s="11">
        <v>2</v>
      </c>
      <c r="K178" s="11"/>
      <c r="L178" s="11">
        <v>0</v>
      </c>
      <c r="M178" s="11">
        <v>0</v>
      </c>
      <c r="N178" s="11">
        <v>0</v>
      </c>
      <c r="O178" s="11">
        <v>0</v>
      </c>
      <c r="P178" s="11"/>
      <c r="Q178" s="11">
        <v>0</v>
      </c>
      <c r="R178" s="11">
        <v>0</v>
      </c>
      <c r="S178" s="11">
        <v>0</v>
      </c>
      <c r="T178" s="11">
        <v>0</v>
      </c>
      <c r="U178" s="11"/>
      <c r="V178" s="12">
        <f t="shared" si="55"/>
        <v>7</v>
      </c>
      <c r="W178" s="12">
        <f t="shared" si="56"/>
        <v>4</v>
      </c>
      <c r="X178" s="12">
        <f t="shared" si="57"/>
        <v>2</v>
      </c>
      <c r="Y178" s="12">
        <f t="shared" si="58"/>
        <v>2</v>
      </c>
      <c r="Z178" s="12">
        <f t="shared" si="59"/>
        <v>15</v>
      </c>
    </row>
    <row r="179" spans="1:29" s="17" customFormat="1" ht="10.4" customHeight="1" x14ac:dyDescent="0.35">
      <c r="A179" s="38" t="s">
        <v>125</v>
      </c>
      <c r="B179" s="11">
        <v>0</v>
      </c>
      <c r="C179" s="11">
        <v>0</v>
      </c>
      <c r="D179" s="11">
        <v>0</v>
      </c>
      <c r="E179" s="11">
        <v>0</v>
      </c>
      <c r="F179" s="11"/>
      <c r="G179" s="11">
        <v>21</v>
      </c>
      <c r="H179" s="11">
        <v>4</v>
      </c>
      <c r="I179" s="11">
        <v>24</v>
      </c>
      <c r="J179" s="11">
        <v>4</v>
      </c>
      <c r="K179" s="11"/>
      <c r="L179" s="11">
        <v>0</v>
      </c>
      <c r="M179" s="11">
        <v>0</v>
      </c>
      <c r="N179" s="11">
        <v>0</v>
      </c>
      <c r="O179" s="11">
        <v>0</v>
      </c>
      <c r="P179" s="11"/>
      <c r="Q179" s="11">
        <v>0</v>
      </c>
      <c r="R179" s="11">
        <v>0</v>
      </c>
      <c r="S179" s="11">
        <v>0</v>
      </c>
      <c r="T179" s="11">
        <v>0</v>
      </c>
      <c r="U179" s="11"/>
      <c r="V179" s="12">
        <f t="shared" si="55"/>
        <v>21</v>
      </c>
      <c r="W179" s="12">
        <f t="shared" si="56"/>
        <v>4</v>
      </c>
      <c r="X179" s="12">
        <f t="shared" si="57"/>
        <v>24</v>
      </c>
      <c r="Y179" s="12">
        <f t="shared" si="58"/>
        <v>4</v>
      </c>
      <c r="Z179" s="12">
        <f t="shared" si="59"/>
        <v>53</v>
      </c>
    </row>
    <row r="180" spans="1:29" s="17" customFormat="1" ht="11.5" customHeight="1" x14ac:dyDescent="0.35">
      <c r="A180" s="38" t="s">
        <v>178</v>
      </c>
      <c r="B180" s="11">
        <v>0</v>
      </c>
      <c r="C180" s="11">
        <v>0</v>
      </c>
      <c r="D180" s="11">
        <v>0</v>
      </c>
      <c r="E180" s="11">
        <v>0</v>
      </c>
      <c r="F180" s="11"/>
      <c r="G180" s="11">
        <v>25</v>
      </c>
      <c r="H180" s="11">
        <v>4</v>
      </c>
      <c r="I180" s="11">
        <v>1</v>
      </c>
      <c r="J180" s="11">
        <v>1</v>
      </c>
      <c r="K180" s="11"/>
      <c r="L180" s="11">
        <v>0</v>
      </c>
      <c r="M180" s="11">
        <v>0</v>
      </c>
      <c r="N180" s="11">
        <v>0</v>
      </c>
      <c r="O180" s="11">
        <v>0</v>
      </c>
      <c r="P180" s="11"/>
      <c r="Q180" s="11">
        <v>0</v>
      </c>
      <c r="R180" s="11">
        <v>0</v>
      </c>
      <c r="S180" s="11">
        <v>0</v>
      </c>
      <c r="T180" s="11">
        <v>0</v>
      </c>
      <c r="U180" s="11"/>
      <c r="V180" s="12">
        <f t="shared" si="55"/>
        <v>25</v>
      </c>
      <c r="W180" s="12">
        <f t="shared" si="56"/>
        <v>4</v>
      </c>
      <c r="X180" s="12">
        <f t="shared" si="57"/>
        <v>1</v>
      </c>
      <c r="Y180" s="12">
        <f t="shared" si="58"/>
        <v>1</v>
      </c>
      <c r="Z180" s="12">
        <f t="shared" si="59"/>
        <v>31</v>
      </c>
    </row>
    <row r="181" spans="1:29" s="17" customFormat="1" ht="11.5" customHeight="1" x14ac:dyDescent="0.35">
      <c r="A181" s="38" t="s">
        <v>179</v>
      </c>
      <c r="B181" s="11">
        <v>0</v>
      </c>
      <c r="C181" s="11">
        <v>0</v>
      </c>
      <c r="D181" s="11">
        <v>0</v>
      </c>
      <c r="E181" s="11">
        <v>0</v>
      </c>
      <c r="F181" s="11"/>
      <c r="G181" s="11">
        <v>5</v>
      </c>
      <c r="H181" s="11">
        <v>0</v>
      </c>
      <c r="I181" s="11">
        <v>0</v>
      </c>
      <c r="J181" s="11">
        <v>0</v>
      </c>
      <c r="K181" s="11"/>
      <c r="L181" s="11">
        <v>0</v>
      </c>
      <c r="M181" s="11">
        <v>0</v>
      </c>
      <c r="N181" s="11">
        <v>0</v>
      </c>
      <c r="O181" s="11">
        <v>0</v>
      </c>
      <c r="P181" s="11"/>
      <c r="Q181" s="11">
        <v>0</v>
      </c>
      <c r="R181" s="11">
        <v>0</v>
      </c>
      <c r="S181" s="11">
        <v>0</v>
      </c>
      <c r="T181" s="11">
        <v>0</v>
      </c>
      <c r="U181" s="11"/>
      <c r="V181" s="12">
        <f t="shared" si="55"/>
        <v>5</v>
      </c>
      <c r="W181" s="12">
        <f t="shared" si="56"/>
        <v>0</v>
      </c>
      <c r="X181" s="12">
        <f t="shared" si="57"/>
        <v>0</v>
      </c>
      <c r="Y181" s="12">
        <f t="shared" si="58"/>
        <v>0</v>
      </c>
      <c r="Z181" s="12">
        <f t="shared" si="59"/>
        <v>5</v>
      </c>
    </row>
    <row r="182" spans="1:29" s="17" customFormat="1" ht="10.4" customHeight="1" x14ac:dyDescent="0.35">
      <c r="A182" s="38" t="s">
        <v>126</v>
      </c>
      <c r="B182" s="11">
        <v>0</v>
      </c>
      <c r="C182" s="11">
        <v>0</v>
      </c>
      <c r="D182" s="11">
        <v>0</v>
      </c>
      <c r="E182" s="11">
        <v>0</v>
      </c>
      <c r="F182" s="11"/>
      <c r="G182" s="11">
        <v>9</v>
      </c>
      <c r="H182" s="11">
        <v>5</v>
      </c>
      <c r="I182" s="11">
        <v>11</v>
      </c>
      <c r="J182" s="11">
        <v>2</v>
      </c>
      <c r="K182" s="11"/>
      <c r="L182" s="11">
        <v>0</v>
      </c>
      <c r="M182" s="11">
        <v>0</v>
      </c>
      <c r="N182" s="11">
        <v>0</v>
      </c>
      <c r="O182" s="11">
        <v>0</v>
      </c>
      <c r="P182" s="11"/>
      <c r="Q182" s="11">
        <v>0</v>
      </c>
      <c r="R182" s="11">
        <v>0</v>
      </c>
      <c r="S182" s="11">
        <v>0</v>
      </c>
      <c r="T182" s="11">
        <v>0</v>
      </c>
      <c r="U182" s="11"/>
      <c r="V182" s="12">
        <f t="shared" si="55"/>
        <v>9</v>
      </c>
      <c r="W182" s="12">
        <f t="shared" si="56"/>
        <v>5</v>
      </c>
      <c r="X182" s="12">
        <f t="shared" si="57"/>
        <v>11</v>
      </c>
      <c r="Y182" s="12">
        <f t="shared" si="58"/>
        <v>2</v>
      </c>
      <c r="Z182" s="12">
        <f t="shared" si="59"/>
        <v>27</v>
      </c>
    </row>
    <row r="183" spans="1:29" s="17" customFormat="1" ht="10.4" customHeight="1" x14ac:dyDescent="0.35">
      <c r="A183" s="38" t="s">
        <v>127</v>
      </c>
      <c r="B183" s="11">
        <v>0</v>
      </c>
      <c r="C183" s="11">
        <v>0</v>
      </c>
      <c r="D183" s="11">
        <v>0</v>
      </c>
      <c r="E183" s="11">
        <v>0</v>
      </c>
      <c r="F183" s="11"/>
      <c r="G183" s="11">
        <v>0</v>
      </c>
      <c r="H183" s="11">
        <v>0</v>
      </c>
      <c r="I183" s="11">
        <v>0</v>
      </c>
      <c r="J183" s="11">
        <v>0</v>
      </c>
      <c r="K183" s="11"/>
      <c r="L183" s="11">
        <v>0</v>
      </c>
      <c r="M183" s="11">
        <v>0</v>
      </c>
      <c r="N183" s="11">
        <v>0</v>
      </c>
      <c r="O183" s="11">
        <v>0</v>
      </c>
      <c r="P183" s="11"/>
      <c r="Q183" s="11">
        <v>0</v>
      </c>
      <c r="R183" s="11">
        <v>0</v>
      </c>
      <c r="S183" s="11">
        <v>0</v>
      </c>
      <c r="T183" s="11">
        <v>0</v>
      </c>
      <c r="U183" s="11"/>
      <c r="V183" s="12">
        <f t="shared" si="55"/>
        <v>0</v>
      </c>
      <c r="W183" s="12">
        <f t="shared" si="56"/>
        <v>0</v>
      </c>
      <c r="X183" s="12">
        <f t="shared" si="57"/>
        <v>0</v>
      </c>
      <c r="Y183" s="12">
        <f t="shared" si="58"/>
        <v>0</v>
      </c>
      <c r="Z183" s="12">
        <f t="shared" si="59"/>
        <v>0</v>
      </c>
    </row>
    <row r="184" spans="1:29" s="17" customFormat="1" ht="10.4" customHeight="1" x14ac:dyDescent="0.35">
      <c r="A184" s="38" t="s">
        <v>128</v>
      </c>
      <c r="B184" s="11">
        <v>0</v>
      </c>
      <c r="C184" s="11">
        <v>0</v>
      </c>
      <c r="D184" s="11">
        <v>0</v>
      </c>
      <c r="E184" s="11">
        <v>0</v>
      </c>
      <c r="F184" s="11"/>
      <c r="G184" s="11">
        <v>1</v>
      </c>
      <c r="H184" s="11">
        <v>1</v>
      </c>
      <c r="I184" s="11">
        <v>0</v>
      </c>
      <c r="J184" s="11">
        <v>2</v>
      </c>
      <c r="K184" s="11"/>
      <c r="L184" s="11">
        <v>0</v>
      </c>
      <c r="M184" s="11">
        <v>0</v>
      </c>
      <c r="N184" s="11">
        <v>0</v>
      </c>
      <c r="O184" s="11">
        <v>0</v>
      </c>
      <c r="P184" s="11"/>
      <c r="Q184" s="11">
        <v>0</v>
      </c>
      <c r="R184" s="11">
        <v>0</v>
      </c>
      <c r="S184" s="11">
        <v>0</v>
      </c>
      <c r="T184" s="11">
        <v>0</v>
      </c>
      <c r="U184" s="11"/>
      <c r="V184" s="12">
        <f t="shared" si="55"/>
        <v>1</v>
      </c>
      <c r="W184" s="12">
        <f t="shared" si="56"/>
        <v>1</v>
      </c>
      <c r="X184" s="12">
        <f t="shared" si="57"/>
        <v>0</v>
      </c>
      <c r="Y184" s="12">
        <f t="shared" si="58"/>
        <v>2</v>
      </c>
      <c r="Z184" s="12">
        <f t="shared" si="59"/>
        <v>4</v>
      </c>
    </row>
    <row r="185" spans="1:29" s="17" customFormat="1" ht="10.4" customHeight="1" x14ac:dyDescent="0.35">
      <c r="A185" s="38" t="s">
        <v>129</v>
      </c>
      <c r="B185" s="11">
        <v>0</v>
      </c>
      <c r="C185" s="11">
        <v>0</v>
      </c>
      <c r="D185" s="11">
        <v>0</v>
      </c>
      <c r="E185" s="11">
        <v>0</v>
      </c>
      <c r="F185" s="11"/>
      <c r="G185" s="11">
        <v>1</v>
      </c>
      <c r="H185" s="11">
        <v>1</v>
      </c>
      <c r="I185" s="11">
        <v>0</v>
      </c>
      <c r="J185" s="11">
        <v>1</v>
      </c>
      <c r="K185" s="11"/>
      <c r="L185" s="11">
        <v>0</v>
      </c>
      <c r="M185" s="11">
        <v>0</v>
      </c>
      <c r="N185" s="11">
        <v>0</v>
      </c>
      <c r="O185" s="11">
        <v>0</v>
      </c>
      <c r="P185" s="11"/>
      <c r="Q185" s="11">
        <v>0</v>
      </c>
      <c r="R185" s="11">
        <v>0</v>
      </c>
      <c r="S185" s="11">
        <v>0</v>
      </c>
      <c r="T185" s="11">
        <v>0</v>
      </c>
      <c r="U185" s="11"/>
      <c r="V185" s="12">
        <f t="shared" si="55"/>
        <v>1</v>
      </c>
      <c r="W185" s="12">
        <f t="shared" si="56"/>
        <v>1</v>
      </c>
      <c r="X185" s="12">
        <f t="shared" si="57"/>
        <v>0</v>
      </c>
      <c r="Y185" s="12">
        <f t="shared" si="58"/>
        <v>1</v>
      </c>
      <c r="Z185" s="12">
        <f t="shared" si="59"/>
        <v>3</v>
      </c>
    </row>
    <row r="186" spans="1:29" s="17" customFormat="1" ht="10.4" customHeight="1" x14ac:dyDescent="0.35">
      <c r="A186" s="38" t="s">
        <v>123</v>
      </c>
      <c r="B186" s="11">
        <v>6</v>
      </c>
      <c r="C186" s="11">
        <v>2</v>
      </c>
      <c r="D186" s="11">
        <v>0</v>
      </c>
      <c r="E186" s="11">
        <v>0</v>
      </c>
      <c r="F186" s="11"/>
      <c r="G186" s="11">
        <v>0</v>
      </c>
      <c r="H186" s="11">
        <v>0</v>
      </c>
      <c r="I186" s="11">
        <v>0</v>
      </c>
      <c r="J186" s="11">
        <v>0</v>
      </c>
      <c r="K186" s="11"/>
      <c r="L186" s="11">
        <v>4</v>
      </c>
      <c r="M186" s="11">
        <v>1</v>
      </c>
      <c r="N186" s="11">
        <v>7</v>
      </c>
      <c r="O186" s="11">
        <v>1</v>
      </c>
      <c r="P186" s="11"/>
      <c r="Q186" s="11">
        <v>0</v>
      </c>
      <c r="R186" s="11">
        <v>0</v>
      </c>
      <c r="S186" s="11">
        <v>2</v>
      </c>
      <c r="T186" s="11">
        <v>1</v>
      </c>
      <c r="U186" s="11"/>
      <c r="V186" s="12">
        <f t="shared" si="55"/>
        <v>10</v>
      </c>
      <c r="W186" s="12">
        <f t="shared" si="56"/>
        <v>3</v>
      </c>
      <c r="X186" s="12">
        <f t="shared" si="57"/>
        <v>9</v>
      </c>
      <c r="Y186" s="12">
        <f t="shared" si="58"/>
        <v>2</v>
      </c>
      <c r="Z186" s="12">
        <f t="shared" si="59"/>
        <v>24</v>
      </c>
    </row>
    <row r="187" spans="1:29" s="19" customFormat="1" ht="10.4" customHeight="1" x14ac:dyDescent="0.35">
      <c r="A187" s="36" t="s">
        <v>21</v>
      </c>
      <c r="B187" s="13">
        <f>SUM(B178:B186)</f>
        <v>6</v>
      </c>
      <c r="C187" s="13">
        <f t="shared" ref="C187:T187" si="61">SUM(C178:C186)</f>
        <v>2</v>
      </c>
      <c r="D187" s="13">
        <f t="shared" si="61"/>
        <v>0</v>
      </c>
      <c r="E187" s="13">
        <f t="shared" si="61"/>
        <v>0</v>
      </c>
      <c r="F187" s="13"/>
      <c r="G187" s="13">
        <f t="shared" si="61"/>
        <v>69</v>
      </c>
      <c r="H187" s="13">
        <f t="shared" si="61"/>
        <v>19</v>
      </c>
      <c r="I187" s="13">
        <f t="shared" si="61"/>
        <v>38</v>
      </c>
      <c r="J187" s="13">
        <f t="shared" si="61"/>
        <v>12</v>
      </c>
      <c r="K187" s="13"/>
      <c r="L187" s="13">
        <f t="shared" si="61"/>
        <v>4</v>
      </c>
      <c r="M187" s="13">
        <f t="shared" si="61"/>
        <v>1</v>
      </c>
      <c r="N187" s="13">
        <f t="shared" si="61"/>
        <v>7</v>
      </c>
      <c r="O187" s="13">
        <f t="shared" si="61"/>
        <v>1</v>
      </c>
      <c r="P187" s="13"/>
      <c r="Q187" s="13">
        <f t="shared" si="61"/>
        <v>0</v>
      </c>
      <c r="R187" s="13">
        <f t="shared" si="61"/>
        <v>0</v>
      </c>
      <c r="S187" s="13">
        <f t="shared" si="61"/>
        <v>2</v>
      </c>
      <c r="T187" s="13">
        <f t="shared" si="61"/>
        <v>1</v>
      </c>
      <c r="U187" s="13"/>
      <c r="V187" s="34">
        <f>B187+G187+L187+Q187</f>
        <v>79</v>
      </c>
      <c r="W187" s="34">
        <f t="shared" si="56"/>
        <v>22</v>
      </c>
      <c r="X187" s="34">
        <f t="shared" si="57"/>
        <v>47</v>
      </c>
      <c r="Y187" s="34">
        <f t="shared" si="58"/>
        <v>14</v>
      </c>
      <c r="Z187" s="34">
        <f t="shared" si="59"/>
        <v>162</v>
      </c>
    </row>
    <row r="188" spans="1:29" s="19" customFormat="1" ht="10.15" customHeight="1" x14ac:dyDescent="0.35">
      <c r="A188" s="36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2"/>
      <c r="W188" s="12"/>
      <c r="X188" s="12"/>
      <c r="Y188" s="12"/>
      <c r="Z188" s="12"/>
    </row>
    <row r="189" spans="1:29" s="17" customFormat="1" ht="10.15" customHeight="1" x14ac:dyDescent="0.35">
      <c r="A189" s="36" t="s">
        <v>6</v>
      </c>
      <c r="B189" s="20">
        <f>SUM(B187,B175,B164,B157,B153,B149,B102,B94,B85,B78,B59,B52,B31,B27,B19)</f>
        <v>478</v>
      </c>
      <c r="C189" s="20">
        <f>SUM(C187,C175,C164,C157,C153,C149,C102,C94,C85,C78,C59,C52,C31,C27,C19)</f>
        <v>534</v>
      </c>
      <c r="D189" s="20">
        <f>SUM(D187,D175,D164,D157,D153,D149,D102,D94,D85,D78,D59,D52,D31,D27,D19)</f>
        <v>24</v>
      </c>
      <c r="E189" s="20">
        <f>SUM(E187,E175,E164,E157,E153,E149,E102,E94,E85,E78,E59,E52,E31,E27,E19)</f>
        <v>22</v>
      </c>
      <c r="F189" s="20"/>
      <c r="G189" s="20">
        <f>SUM(G187,G175,G164,G157,G153,G149,G102,G94,G85,G78,G59,G52,G31,G27,G19,)</f>
        <v>1163</v>
      </c>
      <c r="H189" s="20">
        <f>SUM(H187,H175,H164,H157,H153,H149,H102,H94,H85,H78,H59,H52,H31,H27,H19)</f>
        <v>891</v>
      </c>
      <c r="I189" s="20">
        <f>SUM(I187,I175,I164,I157,I153,I149,I102,I94,I85,I78,I59,I52,I31,I27,I19)</f>
        <v>378</v>
      </c>
      <c r="J189" s="20">
        <f>SUM(J187,J175,J164,J157,J153,J149,J102,J94,J85,J78,J59,J52,J31,J27,J19)</f>
        <v>194</v>
      </c>
      <c r="K189" s="20"/>
      <c r="L189" s="20">
        <f>SUM(L187,L175,L164,L157,L153,L149,L102,L94,L85,L78,L59,L52,L31,L27,L19)</f>
        <v>16</v>
      </c>
      <c r="M189" s="20">
        <f>SUM(M187,M175,M164,M157,M153,M149,M102,M94,M85,M78,M59,M52,M31,M27,M19)</f>
        <v>12</v>
      </c>
      <c r="N189" s="20">
        <f>SUM(N187,N175,N164,N157,N153,N149,N102,N94,N85,N78,N59,N52,N31,N27,N19)</f>
        <v>11</v>
      </c>
      <c r="O189" s="20">
        <f>SUM(O187,O175,O164,O157,O153,O149,O102,O94,O85,O78,O59,O52,O31,O27,O19)</f>
        <v>2</v>
      </c>
      <c r="P189" s="20"/>
      <c r="Q189" s="20">
        <f>SUM(Q187,Q175,Q164,Q157,Q153,Q149,Q102,Q94,Q85,Q78,Q59,Q52,Q31,Q27,Q19)</f>
        <v>2</v>
      </c>
      <c r="R189" s="20">
        <f>SUM(R187,R175,R164,R157,R153,R149,R102,R94,R85,R78,R59,R52,R31,R27,R19)</f>
        <v>3</v>
      </c>
      <c r="S189" s="20">
        <f>SUM(S187,S175,S164,S157,S153,S149,S102,S94,S85,S78,S59,S52,S31,S27,S19)</f>
        <v>15</v>
      </c>
      <c r="T189" s="20">
        <f>SUM(T187,T175,T164,T157,T153,T149,T102,T94,T85,T78,T59,T52,T31,T27,T19)</f>
        <v>8</v>
      </c>
      <c r="U189" s="20"/>
      <c r="V189" s="35">
        <f>B189+G189+L189+Q189</f>
        <v>1659</v>
      </c>
      <c r="W189" s="51">
        <f>C189+H189+M189+R189</f>
        <v>1440</v>
      </c>
      <c r="X189" s="34">
        <f t="shared" si="57"/>
        <v>428</v>
      </c>
      <c r="Y189" s="34">
        <f t="shared" si="58"/>
        <v>226</v>
      </c>
      <c r="Z189" s="35">
        <f>SUM(V189:Y189)</f>
        <v>3753</v>
      </c>
    </row>
    <row r="190" spans="1:29" ht="10.15" customHeight="1" x14ac:dyDescent="0.3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1:29" ht="10.15" customHeight="1" x14ac:dyDescent="0.2"/>
    <row r="192" spans="1:29" s="44" customFormat="1" ht="14" x14ac:dyDescent="0.3">
      <c r="G192" s="53"/>
      <c r="H192" s="53"/>
      <c r="I192" s="53"/>
      <c r="J192" s="53"/>
      <c r="V192" s="17"/>
      <c r="W192" s="17"/>
      <c r="X192" s="17"/>
      <c r="Y192" s="17"/>
      <c r="Z192" s="17"/>
      <c r="AA192" s="17"/>
      <c r="AB192" s="17"/>
      <c r="AC192" s="17"/>
    </row>
    <row r="193" spans="1:29" ht="14" x14ac:dyDescent="0.3">
      <c r="A193" s="54"/>
      <c r="B193" s="44"/>
      <c r="C193" s="44"/>
      <c r="D193" s="44"/>
      <c r="E193" s="44"/>
      <c r="F193" s="44"/>
      <c r="G193" s="44"/>
      <c r="V193" s="17"/>
      <c r="W193" s="17"/>
      <c r="X193" s="17"/>
      <c r="Y193" s="17"/>
      <c r="Z193" s="17"/>
      <c r="AA193" s="17"/>
      <c r="AB193" s="17"/>
      <c r="AC193" s="17"/>
    </row>
    <row r="194" spans="1:29" ht="14" x14ac:dyDescent="0.3">
      <c r="A194" s="54"/>
      <c r="B194" s="44"/>
      <c r="C194" s="44"/>
      <c r="D194" s="44"/>
      <c r="E194" s="44"/>
      <c r="F194" s="44"/>
      <c r="G194" s="44"/>
      <c r="S194" s="40"/>
      <c r="W194" s="40"/>
      <c r="X194" s="40"/>
      <c r="Y194" s="40"/>
      <c r="Z194" s="40"/>
      <c r="AA194" s="40"/>
      <c r="AC194" s="40"/>
    </row>
    <row r="195" spans="1:29" ht="14" x14ac:dyDescent="0.3">
      <c r="A195" s="54"/>
      <c r="B195" s="44"/>
      <c r="C195" s="44"/>
      <c r="D195" s="44"/>
      <c r="E195" s="44"/>
      <c r="F195" s="44"/>
      <c r="G195" s="44"/>
      <c r="S195" s="17"/>
      <c r="W195" s="17"/>
      <c r="X195" s="17"/>
      <c r="Y195" s="17"/>
      <c r="Z195" s="17"/>
      <c r="AA195" s="17"/>
      <c r="AC195" s="17"/>
    </row>
    <row r="196" spans="1:29" ht="14" x14ac:dyDescent="0.3">
      <c r="A196" s="54"/>
      <c r="B196" s="44"/>
      <c r="C196" s="44"/>
      <c r="D196" s="44"/>
      <c r="E196" s="44"/>
      <c r="F196" s="44"/>
      <c r="G196" s="44"/>
      <c r="S196" s="40"/>
      <c r="W196" s="17"/>
      <c r="X196" s="17"/>
      <c r="Y196" s="40"/>
      <c r="Z196" s="17"/>
      <c r="AA196" s="17"/>
      <c r="AC196" s="40"/>
    </row>
    <row r="197" spans="1:29" ht="14" x14ac:dyDescent="0.3">
      <c r="A197" s="54"/>
      <c r="B197" s="44"/>
      <c r="C197" s="44"/>
      <c r="D197" s="44"/>
      <c r="E197" s="44"/>
      <c r="F197" s="44"/>
      <c r="G197" s="44"/>
      <c r="S197" s="40"/>
      <c r="W197" s="17"/>
      <c r="X197" s="17"/>
      <c r="Y197" s="40"/>
      <c r="Z197" s="17"/>
      <c r="AA197" s="17"/>
      <c r="AC197" s="40"/>
    </row>
    <row r="198" spans="1:29" ht="14" x14ac:dyDescent="0.3">
      <c r="A198" s="54"/>
      <c r="B198" s="44"/>
      <c r="C198" s="44"/>
      <c r="D198" s="44"/>
      <c r="E198" s="44"/>
      <c r="F198" s="44"/>
      <c r="G198" s="44"/>
      <c r="S198" s="17"/>
      <c r="W198" s="17"/>
      <c r="X198" s="17"/>
      <c r="Y198" s="17"/>
      <c r="Z198" s="17"/>
      <c r="AA198" s="17"/>
      <c r="AC198" s="17"/>
    </row>
    <row r="199" spans="1:29" ht="14" x14ac:dyDescent="0.3">
      <c r="A199" s="54"/>
      <c r="B199" s="44"/>
      <c r="C199" s="44"/>
      <c r="D199" s="44"/>
      <c r="E199" s="44"/>
      <c r="F199" s="44"/>
      <c r="G199" s="44"/>
      <c r="S199" s="41"/>
      <c r="W199" s="17"/>
      <c r="X199" s="17"/>
      <c r="Y199" s="41"/>
      <c r="Z199" s="17"/>
      <c r="AA199" s="17"/>
      <c r="AC199" s="41"/>
    </row>
    <row r="200" spans="1:29" ht="14" x14ac:dyDescent="0.3">
      <c r="A200" s="54"/>
      <c r="B200" s="44"/>
      <c r="C200" s="44"/>
      <c r="D200" s="44"/>
      <c r="E200" s="44"/>
      <c r="F200" s="44"/>
      <c r="G200" s="44"/>
      <c r="V200" s="17"/>
      <c r="W200" s="17"/>
      <c r="X200" s="17"/>
      <c r="Y200" s="17"/>
      <c r="Z200" s="17"/>
      <c r="AA200" s="17"/>
      <c r="AB200" s="17"/>
      <c r="AC200" s="17"/>
    </row>
    <row r="201" spans="1:29" ht="14" x14ac:dyDescent="0.3">
      <c r="A201" s="54"/>
      <c r="B201" s="44"/>
      <c r="C201" s="44"/>
      <c r="D201" s="44"/>
      <c r="E201" s="44"/>
      <c r="F201" s="44"/>
      <c r="G201" s="44"/>
      <c r="V201" s="17"/>
      <c r="W201" s="17"/>
      <c r="X201" s="17"/>
      <c r="Y201" s="17"/>
      <c r="Z201" s="17"/>
      <c r="AA201" s="17"/>
      <c r="AB201" s="17"/>
      <c r="AC201" s="17"/>
    </row>
    <row r="202" spans="1:29" ht="14" x14ac:dyDescent="0.3">
      <c r="A202" s="54"/>
      <c r="B202" s="44"/>
      <c r="C202" s="44"/>
      <c r="D202" s="44"/>
      <c r="E202" s="44"/>
      <c r="F202" s="44"/>
      <c r="G202" s="44"/>
      <c r="W202" s="39"/>
      <c r="X202" s="39"/>
      <c r="Z202" s="39"/>
      <c r="AA202" s="39"/>
      <c r="AC202" s="39"/>
    </row>
    <row r="203" spans="1:29" ht="14" x14ac:dyDescent="0.3">
      <c r="A203" s="54"/>
      <c r="B203" s="44"/>
      <c r="C203" s="44"/>
      <c r="D203" s="44"/>
      <c r="E203" s="44"/>
      <c r="F203" s="44"/>
      <c r="G203" s="44"/>
      <c r="W203" s="40"/>
      <c r="X203" s="40"/>
      <c r="Z203" s="40"/>
      <c r="AA203" s="40"/>
      <c r="AC203" s="39"/>
    </row>
    <row r="204" spans="1:29" ht="14" x14ac:dyDescent="0.3">
      <c r="A204" s="54"/>
      <c r="B204" s="44"/>
      <c r="C204" s="44"/>
      <c r="D204" s="44"/>
      <c r="E204" s="44"/>
      <c r="F204" s="44"/>
      <c r="G204" s="44"/>
      <c r="W204" s="17"/>
      <c r="X204" s="17"/>
      <c r="Z204" s="17"/>
      <c r="AA204" s="17"/>
      <c r="AC204" s="17"/>
    </row>
    <row r="205" spans="1:29" ht="14" x14ac:dyDescent="0.3">
      <c r="A205" s="54"/>
      <c r="B205" s="44"/>
      <c r="C205" s="44"/>
      <c r="D205" s="44"/>
      <c r="E205" s="44"/>
      <c r="F205" s="44"/>
      <c r="G205" s="44"/>
      <c r="W205" s="41"/>
      <c r="X205" s="41"/>
      <c r="Z205" s="41"/>
      <c r="AA205" s="41"/>
      <c r="AC205" s="17"/>
    </row>
    <row r="206" spans="1:29" ht="14" x14ac:dyDescent="0.3">
      <c r="A206" s="54"/>
      <c r="B206" s="44"/>
      <c r="C206" s="44"/>
      <c r="D206" s="44"/>
      <c r="E206" s="44"/>
      <c r="F206" s="44"/>
      <c r="G206" s="44"/>
      <c r="V206" s="19"/>
      <c r="W206" s="19"/>
      <c r="X206" s="19"/>
      <c r="Y206" s="19"/>
      <c r="Z206" s="19"/>
      <c r="AA206" s="19"/>
      <c r="AB206" s="19"/>
      <c r="AC206" s="19"/>
    </row>
    <row r="207" spans="1:29" ht="14" x14ac:dyDescent="0.3">
      <c r="A207" s="54"/>
      <c r="B207" s="44"/>
      <c r="C207" s="44"/>
      <c r="D207" s="44"/>
      <c r="E207" s="44"/>
      <c r="F207" s="44"/>
      <c r="G207" s="44"/>
    </row>
    <row r="208" spans="1:29" ht="14" x14ac:dyDescent="0.3">
      <c r="A208" s="54"/>
      <c r="B208" s="44"/>
      <c r="C208" s="44"/>
      <c r="D208" s="44"/>
      <c r="E208" s="44"/>
      <c r="F208" s="44"/>
      <c r="G208" s="44"/>
    </row>
    <row r="209" spans="1:7" ht="14" x14ac:dyDescent="0.3">
      <c r="A209" s="54"/>
      <c r="B209" s="44"/>
      <c r="C209" s="44"/>
      <c r="D209" s="44"/>
      <c r="E209" s="44"/>
      <c r="F209" s="44"/>
      <c r="G209" s="44"/>
    </row>
    <row r="210" spans="1:7" ht="14" x14ac:dyDescent="0.3">
      <c r="A210" s="54"/>
      <c r="B210" s="44"/>
      <c r="C210" s="44"/>
      <c r="D210" s="44"/>
      <c r="E210" s="44"/>
      <c r="F210" s="44"/>
      <c r="G210" s="44"/>
    </row>
  </sheetData>
  <mergeCells count="18">
    <mergeCell ref="A1:Z1"/>
    <mergeCell ref="A2:Z2"/>
    <mergeCell ref="A3:Z3"/>
    <mergeCell ref="B5:E5"/>
    <mergeCell ref="G5:J5"/>
    <mergeCell ref="L5:O5"/>
    <mergeCell ref="Q5:T5"/>
    <mergeCell ref="V5:Y5"/>
    <mergeCell ref="Q6:R6"/>
    <mergeCell ref="S6:T6"/>
    <mergeCell ref="V6:W6"/>
    <mergeCell ref="X6:Y6"/>
    <mergeCell ref="B6:C6"/>
    <mergeCell ref="D6:E6"/>
    <mergeCell ref="G6:H6"/>
    <mergeCell ref="I6:J6"/>
    <mergeCell ref="L6:M6"/>
    <mergeCell ref="N6:O6"/>
  </mergeCells>
  <printOptions horizontalCentered="1"/>
  <pageMargins left="0.70866141732283505" right="0.70866141732283505" top="0.74803149606299202" bottom="0.73" header="0.31496062992126" footer="0.31496062992126"/>
  <pageSetup scale="80" fitToHeight="0" orientation="landscape" r:id="rId1"/>
  <headerFooter>
    <oddFooter>&amp;L&amp;"Arial,Regular"&amp;9OIA/JM 2018/11/13&amp;R&amp;"Arial,Regular"&amp;9Page &amp;P of 5</oddFooter>
  </headerFooter>
  <rowBreaks count="3" manualBreakCount="3">
    <brk id="52" max="25" man="1"/>
    <brk id="94" max="25" man="1"/>
    <brk id="14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36"/>
  <sheetViews>
    <sheetView zoomScaleNormal="100" zoomScalePageLayoutView="120" workbookViewId="0">
      <selection activeCell="A41" sqref="A41"/>
    </sheetView>
  </sheetViews>
  <sheetFormatPr defaultColWidth="8.81640625" defaultRowHeight="10" x14ac:dyDescent="0.2"/>
  <cols>
    <col min="1" max="1" width="33" style="1" customWidth="1"/>
    <col min="2" max="4" width="5.26953125" style="1" customWidth="1"/>
    <col min="5" max="5" width="5.7265625" style="1" customWidth="1"/>
    <col min="6" max="6" width="0.81640625" style="1" customWidth="1"/>
    <col min="7" max="7" width="4.7265625" style="1" customWidth="1"/>
    <col min="8" max="10" width="5.26953125" style="1" customWidth="1"/>
    <col min="11" max="11" width="1.7265625" style="1" customWidth="1"/>
    <col min="12" max="15" width="5.26953125" style="1" customWidth="1"/>
    <col min="16" max="16" width="1.7265625" style="1" customWidth="1"/>
    <col min="17" max="20" width="5.26953125" style="1" customWidth="1"/>
    <col min="21" max="21" width="1.7265625" style="1" customWidth="1"/>
    <col min="22" max="23" width="5.26953125" style="1" customWidth="1"/>
    <col min="24" max="16384" width="8.81640625" style="1"/>
  </cols>
  <sheetData>
    <row r="1" spans="1:20" ht="11.25" x14ac:dyDescent="0.2">
      <c r="A1" s="14" t="s">
        <v>130</v>
      </c>
    </row>
    <row r="3" spans="1:20" ht="10.9" customHeight="1" x14ac:dyDescent="0.2">
      <c r="A3" s="21" t="s">
        <v>155</v>
      </c>
      <c r="B3" s="16"/>
      <c r="C3" s="16"/>
      <c r="D3" s="16"/>
      <c r="E3" s="16"/>
      <c r="F3" s="16"/>
      <c r="G3" s="16"/>
      <c r="H3" s="22"/>
      <c r="I3" s="22"/>
      <c r="J3" s="22"/>
      <c r="K3" s="22"/>
      <c r="L3" s="22"/>
      <c r="M3" s="16"/>
      <c r="N3" s="16"/>
      <c r="O3" s="16"/>
      <c r="P3" s="16"/>
      <c r="Q3" s="16"/>
      <c r="R3" s="16"/>
      <c r="S3" s="16"/>
      <c r="T3" s="16"/>
    </row>
    <row r="4" spans="1:20" ht="10.9" customHeight="1" x14ac:dyDescent="0.2">
      <c r="A4" s="21" t="s">
        <v>156</v>
      </c>
      <c r="B4" s="16"/>
      <c r="C4" s="16"/>
      <c r="D4" s="16"/>
      <c r="E4" s="16"/>
      <c r="F4" s="16"/>
      <c r="G4" s="16"/>
      <c r="H4" s="22"/>
      <c r="I4" s="22"/>
      <c r="J4" s="22"/>
      <c r="K4" s="22"/>
      <c r="L4" s="22"/>
      <c r="M4" s="16"/>
      <c r="N4" s="16"/>
      <c r="O4" s="16"/>
      <c r="P4" s="16"/>
      <c r="Q4" s="16"/>
      <c r="R4" s="16"/>
      <c r="S4" s="16"/>
      <c r="T4" s="16"/>
    </row>
    <row r="5" spans="1:20" s="32" customFormat="1" ht="10.9" customHeight="1" x14ac:dyDescent="0.2">
      <c r="A5" s="21" t="s">
        <v>157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s="32" customFormat="1" ht="10.9" customHeight="1" x14ac:dyDescent="0.2">
      <c r="A6" s="21" t="s">
        <v>163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32" customFormat="1" ht="10.9" customHeight="1" x14ac:dyDescent="0.2">
      <c r="A7" s="21"/>
      <c r="B7" s="63" t="s">
        <v>146</v>
      </c>
      <c r="C7" s="63"/>
      <c r="D7" s="63"/>
      <c r="E7" s="63" t="s">
        <v>147</v>
      </c>
      <c r="F7" s="63"/>
      <c r="G7" s="6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32" customFormat="1" ht="10.9" customHeight="1" x14ac:dyDescent="0.2">
      <c r="A8" s="23" t="s">
        <v>164</v>
      </c>
      <c r="B8" s="56"/>
      <c r="C8" s="56" t="s">
        <v>131</v>
      </c>
      <c r="D8" s="56" t="s">
        <v>132</v>
      </c>
      <c r="E8" s="56" t="s">
        <v>131</v>
      </c>
      <c r="F8" s="56"/>
      <c r="G8" s="56" t="s">
        <v>132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32" customFormat="1" ht="10.9" customHeight="1" x14ac:dyDescent="0.2">
      <c r="A9" s="24" t="s">
        <v>165</v>
      </c>
      <c r="B9" s="56"/>
      <c r="C9" s="56">
        <f>13+9</f>
        <v>22</v>
      </c>
      <c r="D9" s="56">
        <v>1</v>
      </c>
      <c r="E9" s="56">
        <v>27</v>
      </c>
      <c r="F9" s="56"/>
      <c r="G9" s="56">
        <v>1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s="32" customFormat="1" ht="10.9" customHeight="1" x14ac:dyDescent="0.2">
      <c r="A10" s="24" t="s">
        <v>166</v>
      </c>
      <c r="B10" s="56"/>
      <c r="C10" s="56">
        <f>8+8</f>
        <v>16</v>
      </c>
      <c r="D10" s="56">
        <f>5+3</f>
        <v>8</v>
      </c>
      <c r="E10" s="56">
        <v>19</v>
      </c>
      <c r="F10" s="56"/>
      <c r="G10" s="56">
        <v>13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s="32" customFormat="1" ht="10.9" customHeight="1" x14ac:dyDescent="0.2">
      <c r="A11" s="24" t="s">
        <v>167</v>
      </c>
      <c r="B11" s="56"/>
      <c r="C11" s="56">
        <f>3+5</f>
        <v>8</v>
      </c>
      <c r="D11" s="56">
        <v>1</v>
      </c>
      <c r="E11" s="56">
        <v>5</v>
      </c>
      <c r="F11" s="56"/>
      <c r="G11" s="56">
        <v>1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s="32" customFormat="1" ht="10.9" customHeight="1" x14ac:dyDescent="0.2">
      <c r="A12" s="23" t="s">
        <v>168</v>
      </c>
      <c r="B12" s="56"/>
      <c r="C12" s="56"/>
      <c r="D12" s="56"/>
      <c r="E12" s="56"/>
      <c r="F12" s="56"/>
      <c r="G12" s="5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32" customFormat="1" ht="10.9" customHeight="1" x14ac:dyDescent="0.2">
      <c r="A13" s="24" t="s">
        <v>169</v>
      </c>
      <c r="B13" s="56"/>
      <c r="C13" s="56">
        <f>17+10</f>
        <v>27</v>
      </c>
      <c r="D13" s="56">
        <f>2+2</f>
        <v>4</v>
      </c>
      <c r="E13" s="56">
        <v>25</v>
      </c>
      <c r="F13" s="56"/>
      <c r="G13" s="56">
        <v>6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32" customFormat="1" ht="10.9" customHeight="1" x14ac:dyDescent="0.2">
      <c r="A14" s="23" t="s">
        <v>170</v>
      </c>
      <c r="B14" s="56"/>
      <c r="C14" s="56">
        <f>SUM(C9:C13)</f>
        <v>73</v>
      </c>
      <c r="D14" s="56">
        <f>SUM(D9:D13)</f>
        <v>14</v>
      </c>
      <c r="E14" s="56">
        <f>SUM(E9:E13)</f>
        <v>76</v>
      </c>
      <c r="F14" s="56"/>
      <c r="G14" s="56">
        <f t="shared" ref="G14" si="0">SUM(G9:G13)</f>
        <v>21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10.9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0.9" customHeight="1" x14ac:dyDescent="0.2">
      <c r="A16" s="25" t="s">
        <v>158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customFormat="1" ht="10.9" customHeight="1" x14ac:dyDescent="0.25">
      <c r="A17" s="25" t="s">
        <v>161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ht="10.9" customHeight="1" x14ac:dyDescent="0.2">
      <c r="A18" s="21" t="s">
        <v>159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0.9" customHeight="1" x14ac:dyDescent="0.2">
      <c r="A19" s="21" t="s">
        <v>160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0.9" customHeight="1" x14ac:dyDescent="0.2">
      <c r="A20" s="26" t="s">
        <v>162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0.9" customHeight="1" x14ac:dyDescent="0.2">
      <c r="A21" s="21" t="s">
        <v>173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45"/>
      <c r="N21" s="45"/>
      <c r="O21" s="45"/>
      <c r="P21" s="45"/>
      <c r="Q21" s="45"/>
      <c r="R21" s="45"/>
      <c r="S21" s="45"/>
      <c r="T21" s="45"/>
    </row>
    <row r="22" spans="1:20" ht="10.9" customHeight="1" x14ac:dyDescent="0.2">
      <c r="A22" s="21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45"/>
      <c r="N22" s="45"/>
      <c r="O22" s="45"/>
      <c r="P22" s="45"/>
      <c r="Q22" s="45"/>
      <c r="R22" s="45"/>
      <c r="S22" s="45"/>
      <c r="T22" s="45"/>
    </row>
    <row r="23" spans="1:20" ht="10.9" customHeight="1" x14ac:dyDescent="0.2">
      <c r="A23" s="21" t="s">
        <v>148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45"/>
      <c r="N23" s="45"/>
      <c r="O23" s="45"/>
      <c r="P23" s="45"/>
      <c r="Q23" s="45"/>
      <c r="R23" s="45"/>
      <c r="S23" s="45"/>
      <c r="T23" s="45"/>
    </row>
    <row r="24" spans="1:20" ht="10.9" customHeight="1" x14ac:dyDescent="0.2">
      <c r="A24" s="21" t="s">
        <v>139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45"/>
      <c r="N24" s="45"/>
      <c r="O24" s="45"/>
      <c r="P24" s="45"/>
      <c r="Q24" s="45"/>
      <c r="R24" s="45"/>
      <c r="S24" s="45"/>
      <c r="T24" s="45"/>
    </row>
    <row r="25" spans="1:20" ht="10.9" customHeight="1" x14ac:dyDescent="0.2">
      <c r="A25" s="21" t="s">
        <v>140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45"/>
      <c r="N25" s="45"/>
      <c r="O25" s="45"/>
      <c r="P25" s="45"/>
      <c r="Q25" s="45"/>
      <c r="R25" s="45"/>
      <c r="S25" s="45"/>
      <c r="T25" s="45"/>
    </row>
    <row r="26" spans="1:20" ht="10.9" customHeight="1" x14ac:dyDescent="0.2">
      <c r="A26" s="16" t="s">
        <v>141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5"/>
      <c r="N26" s="45"/>
      <c r="O26" s="45"/>
      <c r="P26" s="45"/>
      <c r="Q26" s="45"/>
      <c r="R26" s="45"/>
      <c r="S26" s="45"/>
      <c r="T26" s="45"/>
    </row>
    <row r="27" spans="1:20" ht="10.5" customHeight="1" x14ac:dyDescent="0.2">
      <c r="A27" s="21" t="s">
        <v>152</v>
      </c>
      <c r="B27" s="16"/>
    </row>
    <row r="28" spans="1:20" ht="10.9" customHeight="1" x14ac:dyDescent="0.2">
      <c r="A28" s="1" t="s">
        <v>177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ht="10.9" customHeight="1" x14ac:dyDescent="0.2">
      <c r="A29" s="28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1" spans="1:20" ht="11.25" x14ac:dyDescent="0.2">
      <c r="A31" s="29"/>
    </row>
    <row r="32" spans="1:20" ht="11.25" x14ac:dyDescent="0.2">
      <c r="A32" s="29"/>
    </row>
    <row r="33" spans="1:1" ht="11.25" x14ac:dyDescent="0.2">
      <c r="A33" s="30"/>
    </row>
    <row r="34" spans="1:1" ht="11.25" x14ac:dyDescent="0.2">
      <c r="A34" s="29"/>
    </row>
    <row r="35" spans="1:1" ht="11.25" x14ac:dyDescent="0.2">
      <c r="A35" s="29"/>
    </row>
    <row r="36" spans="1:1" ht="11.25" x14ac:dyDescent="0.2">
      <c r="A36" s="29"/>
    </row>
  </sheetData>
  <mergeCells count="2">
    <mergeCell ref="B7:D7"/>
    <mergeCell ref="E7:G7"/>
  </mergeCells>
  <pageMargins left="0.98425196850393704" right="0.98425196850393704" top="0.98425196850393704" bottom="0.98425196850393704" header="0" footer="0.31496062992126"/>
  <pageSetup scale="76" fitToHeight="0" orientation="landscape" r:id="rId1"/>
  <headerFooter>
    <oddFooter>&amp;L&amp;"Arial,Regular"&amp;9OIA/JM 2018/11/13&amp;R&amp;"Arial,Regular"&amp;9Page 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Footnotes</vt:lpstr>
      <vt:lpstr>Table!Print_Area</vt:lpstr>
      <vt:lpstr>Table!Print_Titles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Kroeker</dc:creator>
  <cp:lastModifiedBy>Diane Olsen</cp:lastModifiedBy>
  <cp:lastPrinted>2018-11-08T20:57:59Z</cp:lastPrinted>
  <dcterms:created xsi:type="dcterms:W3CDTF">2018-01-25T19:18:36Z</dcterms:created>
  <dcterms:modified xsi:type="dcterms:W3CDTF">2018-11-08T21:33:42Z</dcterms:modified>
</cp:coreProperties>
</file>